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bbrezice-my.sharepoint.com/personal/vilma_zupancic_brezice_si/Documents/SLUZBA/JAVNA NAROČILA/NMV/OIOPJN/Streha GB/RD/"/>
    </mc:Choice>
  </mc:AlternateContent>
  <bookViews>
    <workbookView xWindow="0" yWindow="0" windowWidth="24000" windowHeight="9540" tabRatio="599"/>
  </bookViews>
  <sheets>
    <sheet name="Zbirna rekapitulacija" sheetId="17" r:id="rId1"/>
    <sheet name="0-Splosno" sheetId="19" r:id="rId2"/>
    <sheet name="1-GO dela" sheetId="20" r:id="rId3"/>
    <sheet name="4 - EI dela" sheetId="22" r:id="rId4"/>
  </sheets>
  <definedNames>
    <definedName name="_xlnm.Print_Area" localSheetId="1">'0-Splosno'!$A$1:$F$23</definedName>
    <definedName name="_xlnm.Print_Area" localSheetId="2">'1-GO dela'!$A$1:$F$117</definedName>
    <definedName name="_xlnm.Print_Area" localSheetId="3">'4 - EI dela'!$A$1:$F$116</definedName>
    <definedName name="_xlnm.Print_Area" localSheetId="0">'Zbirna rekapitulacija'!$A$1:$F$38</definedName>
    <definedName name="_xlnm.Print_Titles" localSheetId="1">'0-Splosno'!$1:$6</definedName>
    <definedName name="_xlnm.Print_Titles" localSheetId="2">'1-GO dela'!$1:$6</definedName>
    <definedName name="_xlnm.Print_Titles" localSheetId="3">'4 - EI dela'!$1:$6</definedName>
    <definedName name="_xlnm.Print_Titles" localSheetId="0">'Zbirna rekapitulacija'!$1:$4</definedName>
  </definedNames>
  <calcPr calcId="171027" iterateCount="1"/>
</workbook>
</file>

<file path=xl/calcChain.xml><?xml version="1.0" encoding="utf-8"?>
<calcChain xmlns="http://schemas.openxmlformats.org/spreadsheetml/2006/main">
  <c r="A73" i="20" l="1"/>
  <c r="A71" i="20"/>
  <c r="F71" i="20"/>
  <c r="F112" i="20" s="1"/>
  <c r="F101" i="20"/>
  <c r="F107" i="20"/>
  <c r="F99" i="20"/>
  <c r="F109" i="20"/>
  <c r="A111" i="22" l="1"/>
  <c r="F111" i="22" l="1"/>
  <c r="F113" i="22" s="1"/>
  <c r="F105" i="22"/>
  <c r="F103" i="22"/>
  <c r="F101" i="22"/>
  <c r="F99" i="22"/>
  <c r="F97" i="22"/>
  <c r="F95" i="22"/>
  <c r="F93" i="22"/>
  <c r="F91" i="22"/>
  <c r="F89" i="22"/>
  <c r="F107" i="22" s="1"/>
  <c r="A89" i="22"/>
  <c r="A91" i="22" s="1"/>
  <c r="F83" i="22"/>
  <c r="F80" i="22"/>
  <c r="F78" i="22"/>
  <c r="F76" i="22"/>
  <c r="F74" i="22"/>
  <c r="F72" i="22"/>
  <c r="F70" i="22"/>
  <c r="F68" i="22"/>
  <c r="F66" i="22"/>
  <c r="F64" i="22"/>
  <c r="F62" i="22"/>
  <c r="F60" i="22"/>
  <c r="F58" i="22"/>
  <c r="F56" i="22"/>
  <c r="F54" i="22"/>
  <c r="F51" i="22"/>
  <c r="F85" i="22" s="1"/>
  <c r="A51" i="22"/>
  <c r="F115" i="22" l="1"/>
  <c r="F29" i="17" s="1"/>
  <c r="A53" i="22"/>
  <c r="A93" i="22"/>
  <c r="A56" i="22" l="1"/>
  <c r="A58" i="22" s="1"/>
  <c r="A95" i="22"/>
  <c r="A60" i="22" l="1"/>
  <c r="A62" i="22" s="1"/>
  <c r="A97" i="22"/>
  <c r="A66" i="22" l="1"/>
  <c r="A68" i="22" s="1"/>
  <c r="A64" i="22"/>
  <c r="A99" i="22"/>
  <c r="A101" i="22" s="1"/>
  <c r="A72" i="22" l="1"/>
  <c r="A103" i="22"/>
  <c r="A70" i="22"/>
  <c r="A105" i="22"/>
  <c r="A76" i="22" l="1"/>
  <c r="A74" i="22"/>
  <c r="F105" i="20"/>
  <c r="F103" i="20"/>
  <c r="F97" i="20"/>
  <c r="F95" i="20"/>
  <c r="F93" i="20"/>
  <c r="F89" i="20"/>
  <c r="F87" i="20"/>
  <c r="F85" i="20"/>
  <c r="F81" i="20"/>
  <c r="F79" i="20"/>
  <c r="F77" i="20"/>
  <c r="F75" i="20"/>
  <c r="F73" i="20"/>
  <c r="F83" i="20"/>
  <c r="F60" i="20"/>
  <c r="F58" i="20"/>
  <c r="F56" i="20"/>
  <c r="F54" i="20"/>
  <c r="F52" i="20"/>
  <c r="F50" i="20"/>
  <c r="F46" i="20"/>
  <c r="F44" i="20"/>
  <c r="F42" i="20"/>
  <c r="A42" i="20"/>
  <c r="A44" i="20" s="1"/>
  <c r="A46" i="20" s="1"/>
  <c r="A50" i="20" s="1"/>
  <c r="A52" i="20" s="1"/>
  <c r="A54" i="20" s="1"/>
  <c r="A56" i="20" s="1"/>
  <c r="F40" i="20"/>
  <c r="B32" i="20"/>
  <c r="F18" i="19"/>
  <c r="F15" i="19"/>
  <c r="A15" i="19"/>
  <c r="F12" i="19"/>
  <c r="A12" i="19"/>
  <c r="A11" i="19"/>
  <c r="F63" i="20" l="1"/>
  <c r="A17" i="19"/>
  <c r="A14" i="19"/>
  <c r="A80" i="22"/>
  <c r="A83" i="22" s="1"/>
  <c r="A78" i="22"/>
  <c r="F21" i="19"/>
  <c r="F27" i="17" s="1"/>
  <c r="A58" i="20"/>
  <c r="A60" i="20" s="1"/>
  <c r="F115" i="20" l="1"/>
  <c r="F28" i="17" s="1"/>
  <c r="F31" i="17" l="1"/>
  <c r="F32" i="17" l="1"/>
  <c r="F33" i="17" s="1"/>
  <c r="A75" i="20" l="1"/>
  <c r="A77" i="20" s="1"/>
  <c r="A79" i="20" s="1"/>
  <c r="A81" i="20" s="1"/>
  <c r="A83" i="20" s="1"/>
  <c r="A85" i="20" s="1"/>
  <c r="A87" i="20" s="1"/>
  <c r="A89" i="20" s="1"/>
  <c r="A93" i="20" s="1"/>
  <c r="A95" i="20" s="1"/>
  <c r="A97" i="20" s="1"/>
  <c r="A99" i="20" s="1"/>
  <c r="A101" i="20" s="1"/>
  <c r="A103" i="20" s="1"/>
  <c r="A105" i="20" s="1"/>
  <c r="A107" i="20" s="1"/>
  <c r="A109" i="20" s="1"/>
</calcChain>
</file>

<file path=xl/sharedStrings.xml><?xml version="1.0" encoding="utf-8"?>
<sst xmlns="http://schemas.openxmlformats.org/spreadsheetml/2006/main" count="224" uniqueCount="145">
  <si>
    <t>Copyright©  Savaprojekt</t>
  </si>
  <si>
    <t>SKUPAJ (€):</t>
  </si>
  <si>
    <t/>
  </si>
  <si>
    <t>22% DDV (€):</t>
  </si>
  <si>
    <t>SKUPAJ Z 22% DDV (€):</t>
  </si>
  <si>
    <t>POPIS MATERIALA IN DEL S PROJ. PREDRAČUNOM</t>
  </si>
  <si>
    <t>ZBIRNA REKAPITULACIJA</t>
  </si>
  <si>
    <t xml:space="preserve"> 1 - GRADBENI DEL</t>
  </si>
  <si>
    <t xml:space="preserve"> 4 - ELEKTRO INŠTALACIJE</t>
  </si>
  <si>
    <t>POSTAVKA</t>
  </si>
  <si>
    <t>E</t>
  </si>
  <si>
    <t>KOL</t>
  </si>
  <si>
    <t>CENA</t>
  </si>
  <si>
    <t>VREDNOST</t>
  </si>
  <si>
    <t>Dobava in izdelava Varnostnega načrta</t>
  </si>
  <si>
    <t>eur</t>
  </si>
  <si>
    <t>Dobava in izdelava načrta  organizacije gradbišča ter organizacija gradbišća v skladu z načrtom, z vsemi potrebnimi deli, materiali, začasnimi instalacijami, transportnimi potmi, sredstvi za manipulacijo po gradbišču, skladišči, pisarnami, zaščitnmimi ograjami itd.</t>
  </si>
  <si>
    <t>kpl</t>
  </si>
  <si>
    <t>Izdelava dopolnilnih projektnih rešitev nastalih zaradi nepredvidenih okoliščin v času gradnje (npr. nepredvideno stanje terena, spremembe med gradnjo). Vrednost urne postavke po priporočilih IZS in ZAPS je 42 EUR. Vključen je tudi potovalni čas.</t>
  </si>
  <si>
    <t>ur</t>
  </si>
  <si>
    <t>=========================================================================================</t>
  </si>
  <si>
    <r>
      <t>OPOMBE:</t>
    </r>
    <r>
      <rPr>
        <sz val="9"/>
        <rFont val="Courier New"/>
        <family val="3"/>
        <charset val="238"/>
      </rPr>
      <t xml:space="preserve"> </t>
    </r>
  </si>
  <si>
    <t>Popis obravnava vsa gradbeno obrtniška dela za obnovo strehe na S in V traktu, skupaj s pripravljalnimi deli.</t>
  </si>
  <si>
    <t>Vsi vgrajeni gradbeni proizvodi morajo ustrezati standardom navedenim v prilogi "ODREDBA o seznamu standardov, katerih uporaba ustvari domnevo o skladnosti gradbenih proizvodov z zahtevami Zakona o gradbenih proizvodih" veljavni na dan sklenitve izvajalske pogodbe.</t>
  </si>
  <si>
    <t>Vsa dela se izvajajo z dobavo vsega potrebnega materiala za izvedbo faze v posamezni postavki (če ni navedeno drugače), s pomožnimi deli in transporti do mesta vgradnje, v skladu z  veljavnimi normativi Združenja gradbeništva Slovenije.</t>
  </si>
  <si>
    <t xml:space="preserve">Ponudnik-izvajalec del mora pred izvedbo preučiti tehnično dokumentacijo,vse nejasnosti odpraviti v dogovoru z investitorjem in projektantom, ter izdelati in uskladiti terminski plan poteka del.
Investitor bo predpisal eventuelno faznost in izvajanje del med obratovanjem objekta. </t>
  </si>
  <si>
    <t>Dela ki nastanejo kot nepredvidljiva posledica za začasno premostitev  težav pri delovanju objekta ali posegi po željah investitorja, v popisu niso zajeta in jih je potrebno predhodno uskladiti z investitorjem; zanja, oz.zaradi le teh, izvajalec pri obračunu po tem popisu tudi ne more uveljavljati  stroškov za "dodatna dela".</t>
  </si>
  <si>
    <t>Izvajalec lahko v soglasju z projektantom in nadzorom ponudi enakovredno rešitev izvedbe posamezne faze dela, kar je v posam.postavkah navedeno (opisano: kot npr.,...), vendar pri tem ne more uveljavljati zahtev po dodatnih stoških izvedbe.</t>
  </si>
  <si>
    <t xml:space="preserve">Varovanje objekta, okolice, transport materialov in ureditev gradbišča ( vsa potrebna zavarovanja pristopov, zagraditev gradbišča na grajskem dvorišču in dostop za transportna sredsta  iz zunaje- V strani /v klet/), označevanje, zavarovanje, potrebna infrastruktura za zaposlene,...) mora biti zajeto v enotnih cenah izvedbe. </t>
  </si>
  <si>
    <t>Delo poteka na veliki višini, višina strehe v kapu do 17m, v slemenu do 26m od terena. Na zunanji strani gradu  otežen dostop do fasade zaradi jarka.</t>
  </si>
  <si>
    <t>Vsa dela pod nadzorom ZVKDS in v skladu z njihovimi zahtevami.</t>
  </si>
  <si>
    <t>severni in vzhodni trakt in SZ, SV in JV stolp</t>
  </si>
  <si>
    <t>OP.:
RUŠITVENA DELA z ročnim transportom materiala (do 30m) skozi mala vrata do kamiona na V strani gradu.</t>
  </si>
  <si>
    <t>Rušitvena dela z nalaganjem in odvozom na deponijo in plačilom ustreznih taks.</t>
  </si>
  <si>
    <t>Vsa dela zajemajo vse pomožne in delovne odre za varno izvedbo in opravljanje del.</t>
  </si>
  <si>
    <t>Zavarovanje okolice pred padajočimi deli. Predvideti varovalno konstrukcijo nad dostopom v grad, grajskim atrijem in javnimi potmi v okolici gradu. Dobava, postavitev in odmik  varovalne konstrukcije po končani gradnji, z vsem potrebnim materialom in deli.</t>
  </si>
  <si>
    <t>Dobava in izdelava zaščite prostorov pod podstrešjem (Viteška dvorana, poročna dvorana, depoji, ...).
Zaščita z lesenim opažom in prekrivanje s PVC folijo.</t>
  </si>
  <si>
    <t>m2</t>
  </si>
  <si>
    <t>m3</t>
  </si>
  <si>
    <t>Odstranitev strešnih elementov in odvoz na začasno deponijo gradbenega materiala na gradbišču, obračun po m1:</t>
  </si>
  <si>
    <t>Odstranitev žlebov in cevi. Deponiranje žlebov na začasni deponiji na gradišču (uskladiti z investitorjem), zaradi ponovne uporabe.</t>
  </si>
  <si>
    <t>m1</t>
  </si>
  <si>
    <t>Odstranitev linijskih snegobranov</t>
  </si>
  <si>
    <t>Odstranitev obrob frčad na strehi</t>
  </si>
  <si>
    <t>Odstranitev pločevine - Žlota</t>
  </si>
  <si>
    <t>Odstranitev manjših strešnih elementov (kape, okrasni elementi, dostopne lestve, ...). Skupaj s čiščenjem in ponovno montažo.</t>
  </si>
  <si>
    <t>kom</t>
  </si>
  <si>
    <t>Delna zapora cestišča na V strani gradu (Prešernova cesta)</t>
  </si>
  <si>
    <t>----------------------------------------------------------------------------------------</t>
  </si>
  <si>
    <t xml:space="preserve"> </t>
  </si>
  <si>
    <t>Zamenjava dotrajanih lesenih špirovcev, vzidavanje novih, pozidavanje ter vsa pomozna dela na objektu,</t>
  </si>
  <si>
    <t>Groba izravnava strešine - ravni deli strešine, S in V trakt; Streha površine 2490m2.</t>
  </si>
  <si>
    <t xml:space="preserve">Deskanje celotne strehe s smrekovimi deskami debeline 24 mm, </t>
  </si>
  <si>
    <t>Sekundarna kritina - paroprepustna folija. 
Difuzijska podstrešna membrana namenjena za namestitev na lesen opaž</t>
  </si>
  <si>
    <t>Letvanje z vzdolžnimi in prečnimi letvami, dimenzije letev 60/50mm. Višina prezračevanega sloja min. 5cm.</t>
  </si>
  <si>
    <t>Obijanje opaža napušča stolpičov z deskami debeline 18 mm, enostransko skobljane, ravno stikovane, z leseno podkonstrukcijo, finalno pleskane, obračun po kvadratnem metru;</t>
  </si>
  <si>
    <t>Obdelava požarnih zidov nad in med strešino. Bakrene obloge razvite širine 210cm</t>
  </si>
  <si>
    <t>Izdelava žlote  - bakrena pločevina r.š. 70cm</t>
  </si>
  <si>
    <t>Dobava in vgradnja slemenjakov</t>
  </si>
  <si>
    <t>Dobava in vgradnja linijskih snegobranov - 2x na strešino.</t>
  </si>
  <si>
    <t>POPIS MATERIALA IN DEL</t>
  </si>
  <si>
    <t>4 - NAČRT ELEKTRIČNIH INŠTALACIJ - STREHA</t>
  </si>
  <si>
    <t>SPLOŠNO:</t>
  </si>
  <si>
    <t xml:space="preserve">- V ceno po enoti mere je zajeta dobava in montaža materiala ter opreme </t>
  </si>
  <si>
    <t xml:space="preserve">  s pom. deli in drobnim materialom.</t>
  </si>
  <si>
    <t xml:space="preserve">- Vsa oprema in material se mora dobaviti z vsemi ustreznimi certifikati, </t>
  </si>
  <si>
    <t xml:space="preserve">  atesti, garancijami, navodili za obratovanje, vzdrževanje, posluževanje </t>
  </si>
  <si>
    <t xml:space="preserve">  in servisiranje (v skladu z veljavno zakonodajo in zahtevami naročnika).</t>
  </si>
  <si>
    <t>- Pri opremi in materialu je potrebno upoštevati stroške meritev, preizkusa</t>
  </si>
  <si>
    <t xml:space="preserve">  in zagona, vključno s pridobitvijo ustreznih certifikatov in potrdil s</t>
  </si>
  <si>
    <t xml:space="preserve">  strani pooblaščenih institucij.</t>
  </si>
  <si>
    <t>- Pri izvedbi je potrebno upoštevati stroške vseh pripravljalnih in</t>
  </si>
  <si>
    <t xml:space="preserve">  zaključnih del (vključno z usklajevanjem z ostalimi izvajalci na objektu)</t>
  </si>
  <si>
    <t xml:space="preserve">  ter vse transportne, skladiščne, zavarovalne in ostale splošne stroške.</t>
  </si>
  <si>
    <t>- V primeru, da izvajalec del poda predlog za spremembo rešitev ali opreme,</t>
  </si>
  <si>
    <t>je na svoje stroške dolžan izdelati ali pridobiti:</t>
  </si>
  <si>
    <r>
      <t xml:space="preserve">  - </t>
    </r>
    <r>
      <rPr>
        <sz val="9"/>
        <rFont val="Courier New"/>
        <family val="3"/>
        <charset val="238"/>
      </rPr>
      <t>strokovne rešitve in izračune s strani strokovne in licencirane osebe (po ZGO),</t>
    </r>
  </si>
  <si>
    <r>
      <t xml:space="preserve">  -</t>
    </r>
    <r>
      <rPr>
        <sz val="9"/>
        <rFont val="Courier New"/>
        <family val="3"/>
        <charset val="238"/>
      </rPr>
      <t> podati dokazila o ustreznosti in vsaj enakovredni kvaliteti s projektom</t>
    </r>
  </si>
  <si>
    <t xml:space="preserve">    predvidenimi rešitvami,</t>
  </si>
  <si>
    <r>
      <t xml:space="preserve">  - </t>
    </r>
    <r>
      <rPr>
        <sz val="9"/>
        <rFont val="Courier New"/>
        <family val="3"/>
        <charset val="238"/>
      </rPr>
      <t>naročniku in nadzorniku dostavi vzorčne primere s projektom predvidene opreme</t>
    </r>
  </si>
  <si>
    <t xml:space="preserve">    in vzorce eventualno predlagane opreme,</t>
  </si>
  <si>
    <r>
      <t xml:space="preserve">  - </t>
    </r>
    <r>
      <rPr>
        <sz val="9"/>
        <rFont val="Courier New"/>
        <family val="3"/>
        <charset val="238"/>
      </rPr>
      <t>projektantu naročiti dela vezana na potrditev sprememb,</t>
    </r>
  </si>
  <si>
    <t xml:space="preserve">    v kolikor ni že potrjeno s strani odgovornega nadzornika.</t>
  </si>
  <si>
    <t xml:space="preserve"> - Delo poteka na veliki višini, višina strehe v kapu do 17m, v slemenu do 26m </t>
  </si>
  <si>
    <t>od terena. Na zunanji strani gradu  otežen dostop do fasade zaradi jarka.</t>
  </si>
  <si>
    <t xml:space="preserve"> - Vsa dela pod nadzorom ZVKDS in v skladu z njihovimi zahtevami.</t>
  </si>
  <si>
    <t xml:space="preserve">- Za vse spremembe in ustrezno delovanje, pogojeno s spremembami, </t>
  </si>
  <si>
    <t xml:space="preserve">  je izključno odgovoren predlagatelj opreme.</t>
  </si>
  <si>
    <t>A. STRELOVODNA INSTALACIJA</t>
  </si>
  <si>
    <t xml:space="preserve">Valjanec Fe/Zn 25x4 mm položen direktno v izkopan jarek, na razdalji 1m od objeka
kot npr. Hermi </t>
  </si>
  <si>
    <t>m</t>
  </si>
  <si>
    <t xml:space="preserve">Strojni izkop jarka za polaganje valjanca strelovodne inštalacije: </t>
  </si>
  <si>
    <t>- globine do 1,2m in širine od 0,3 do 0,5m, v zemljišču III. in IV. kategorije, komplet z zasipom</t>
  </si>
  <si>
    <t>Strelovodna žica Rf-8 mm, položena na strešne in slemenske podpore
kot npr. Hermi</t>
  </si>
  <si>
    <t>Dobava in montaža strešnega in slemenskega nosilca za opečno kritino, komplet</t>
  </si>
  <si>
    <t>Dobava in montaža cevne objemke, narejene iz enega dela, namenjena pritrjevanju vodnikiv okroglega preseka na odtočen cevi različnih dimenzij, material Rf</t>
  </si>
  <si>
    <t>Lovilna Al palica višine 1m, komplet s podporami, betonskimi podstavki in pritrdilnim materialom, PVC podloga za pod betonski podstavek
kot npr. Hermi SON33A</t>
  </si>
  <si>
    <t>Lovilna Al palica višine 2m, komplet s podporami, betonskimi podstavki in pritrdilnim materialom, PVC podloga za pod betonski podstavek
kot npr. Hermi SON33A</t>
  </si>
  <si>
    <t>Križna sponka žica-žica, material Rf</t>
  </si>
  <si>
    <t>Merilna križna sponka 58x58/3, material Rf,
kot npr. Hermi KON02</t>
  </si>
  <si>
    <t>Izdelava premostitve stika na odtočni cevi, komplet</t>
  </si>
  <si>
    <t>Izdelava stika na snegolove, kovinsko palico, lovilno palico ter ostale kovinske mase s kabelskim čevljem, Pb podloško in vijakom</t>
  </si>
  <si>
    <t>Izdelava stika na kovinski dimnik s kabelskim čevljem in vijačenjem</t>
  </si>
  <si>
    <t>Križna sponka 58x58/3 za izdelavo križnih stikov na ozemljila v zemlji, material Rf</t>
  </si>
  <si>
    <t>Demontaža obstoječega lovilnega dela strelovoda, komplet s sortiranjem demontiranega materiala ter oddaja na deponijo v skladu s Pravilnikom o ravnanju z odpadki</t>
  </si>
  <si>
    <t xml:space="preserve">Izdelava meritev obstoječega strevovoda celotnega objekta, izdelava poročila in priporočil glede potrebne sanacije le tega, komplet s storitvami pooblaščenega preglednika (opravljen izpit NPK) po Pravilniku o zahtevah za NN inštalacije v stavbah </t>
  </si>
  <si>
    <t xml:space="preserve">komplet z izdelavo posnetka strehe in strelovoda </t>
  </si>
  <si>
    <t>Drobni material, meritve ozemljitvene upornosti in formiranje knjige strelovoda ter storitve pooblaščenega preglednika po Pravilniku o zahtevah za NN inštalacije v stavbah</t>
  </si>
  <si>
    <t>B. JAVLJANJE POŽARA</t>
  </si>
  <si>
    <t>Dobava in polaganje kabla J-Y(St)Y 1x2x0,8 mm, položen v izolacijsko cev ali na kabelsko polico</t>
  </si>
  <si>
    <t>Izolacijska cev rdeče barve fi-13.5 mm položena  delno n/o, delno v kabelsko kanalizacijo, komplet z instal. priborom</t>
  </si>
  <si>
    <t>Demontaža obstoječih javljalnikov dima, montiranih na postrešju, pregled, čiščenje ter ponovna montaža po končani zamenjavi strehe</t>
  </si>
  <si>
    <t>Programiranje požarne centrale</t>
  </si>
  <si>
    <t>Pregled sistema s strani pooblaščene inštitucije in izdaja potrdila o brezhibnem delovanju aktivne požarne zaščite</t>
  </si>
  <si>
    <t>Sodelovanje serviserja pri pregledu s strani pooblaščene inštitucije</t>
  </si>
  <si>
    <t>Izdelava izvršilne dokumentacije z navodili za obratovanje</t>
  </si>
  <si>
    <t>Izdaja potrdila o brezhibnem delovanju aktivne požarne zaščite</t>
  </si>
  <si>
    <t>Drobni material, doze, manipulativni in transportni stroški, skladiščenje materiala ter ureditev gradbišča</t>
  </si>
  <si>
    <t>C. SPLOŠNO</t>
  </si>
  <si>
    <t>Izdelava novih bakrenih obrob frčad,</t>
  </si>
  <si>
    <t>Izdelava novih bakrenih obrob (stiki staro - novo)</t>
  </si>
  <si>
    <t>Dobava in vgradnja zaščitne mrežice prezračevanega sloja.</t>
  </si>
  <si>
    <t>Opeka</t>
  </si>
  <si>
    <t>Izdelava novih zaključkov na strehah stolpov - bakrena kapa s špico.</t>
  </si>
  <si>
    <t>Dobava in vgradnja točkovnih snegolovov - 4 kom./m2, karakteristična obtežba snega 110kg/m2.</t>
  </si>
  <si>
    <t>Zaščita-impregnacija lesenih konstrukcij.</t>
  </si>
  <si>
    <t>Razred ogroženosti 2, po SIST-EN-335
Zaščita proti glivam, insektom, povečana vodoodbojnost, zmanjšana higroskopnost</t>
  </si>
  <si>
    <t xml:space="preserve">V in S trakt - dvokapna strešina, naklon strehe do 50°. </t>
  </si>
  <si>
    <t>SZ, SV in JV stolp - zaobljena strešina(stožec), naklon strehe do 75°. Bobrovec na stolpih je potrebno pritrjevati (vijačiti) zaradi izredno strmih streh.</t>
  </si>
  <si>
    <t>Odstrnjevanje opeke.</t>
  </si>
  <si>
    <t>Odstarnjevanje letev.</t>
  </si>
  <si>
    <t>Dobava in vgradnja strešne opeke tipa naravno rdeči opečni bobrovec, polaganje dvojno kritje v napušču in slemenu strehe (v napušču morajo biti ravno prirezani). Pritrjevanje elementov skladno z zahtevami proizvajalca. 
Na vrhu strešine predvideti tipske elemente za zračenje podstrešja, skladno z navodili proizvajalca, dolžina strešine do 9,5m. Vse žlote morajo biti iz bobrovca, pod njimi zaščita s pločevinastimi žlotami.
Vsi snegolovi v barvi kritine.
Tip opeke mora potrditi ZVKD.</t>
  </si>
  <si>
    <t>Zaščita-impregnacija obstoječih lesenih konstrukcij. 
Razred ogroženosti 2, po SIST-EN-335
Zaščita proti glivam, insektom, povečana vodoodbojnost, zmanjšana higroskopnost.
Obračun po m2 ostrešja.</t>
  </si>
  <si>
    <t>Ponovna montaža bakrenih žlebov, z dobavo potrebnega novega pritrdilnega materiala in prilagoditvijo na novo pozicijo kapi.
Zamenjava eventuelno poškodovanih elementov odvodnjavanja.</t>
  </si>
  <si>
    <t xml:space="preserve"> 0 - SPLOŠNO</t>
  </si>
  <si>
    <t>Številka: 17006-00</t>
  </si>
  <si>
    <t>Investitor: Občina Brežice, Cesta prvih Borcev 18</t>
  </si>
  <si>
    <t>Objekt: Grad Brežice</t>
  </si>
  <si>
    <t>Projekt: Obnova strehe V in S trakta Gradu Brežice</t>
  </si>
  <si>
    <t>Odgovorni izdelovalec popisa:</t>
  </si>
  <si>
    <t>Goran Šalamon, u.d.i.g., IZS G-1290</t>
  </si>
  <si>
    <t>Skupaj</t>
  </si>
  <si>
    <t>SKUPAJ GO</t>
  </si>
  <si>
    <t>SKUPAJ SPLOŠNO</t>
  </si>
  <si>
    <t>SKUPAJ EL 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</si>
</sst>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€_-;\-* #,##0.00\ _€_-;_-* &quot;-&quot;??\ _€_-;_-@_-"/>
    <numFmt numFmtId="164" formatCode="#,##0.0;[Red]#,##0.0"/>
    <numFmt numFmtId="165" formatCode="#,##0.00;[Red]#,##0.00"/>
    <numFmt numFmtId="166" formatCode="0;[Red]0"/>
    <numFmt numFmtId="167" formatCode="#,##0\ [$€-1];[Red]\-#,##0\ [$€-1]"/>
    <numFmt numFmtId="168" formatCode="_-* #,##0.00\ &quot;SIT&quot;_-;\-* #,##0.00\ &quot;SIT&quot;_-;_-* &quot;-&quot;??\ &quot;SIT&quot;_-;_-@_-"/>
    <numFmt numFmtId="169" formatCode="_-* #,##0.00\ _S_I_T_-;\-* #,##0.00\ _S_I_T_-;_-* &quot;-&quot;??\ _S_I_T_-;_-@_-"/>
    <numFmt numFmtId="170" formatCode="#,##0.00\ "/>
    <numFmt numFmtId="171" formatCode="#,##0.00\ _€"/>
    <numFmt numFmtId="172" formatCode="#,##0;[Red]#,##0"/>
    <numFmt numFmtId="174" formatCode="#,##0.00\ _S_I_T"/>
  </numFmts>
  <fonts count="35" x14ac:knownFonts="1">
    <font>
      <sz val="9"/>
      <name val="Courier New CE"/>
      <charset val="238"/>
    </font>
    <font>
      <sz val="11"/>
      <color theme="1"/>
      <name val="Calibri"/>
      <family val="2"/>
      <charset val="238"/>
      <scheme val="minor"/>
    </font>
    <font>
      <sz val="9"/>
      <name val="Courier New CE"/>
      <charset val="238"/>
    </font>
    <font>
      <sz val="5"/>
      <name val="Courier New CE"/>
      <family val="3"/>
      <charset val="238"/>
    </font>
    <font>
      <b/>
      <sz val="10"/>
      <name val="Courier New CE"/>
      <family val="3"/>
      <charset val="238"/>
    </font>
    <font>
      <sz val="9"/>
      <name val="Courier New"/>
      <family val="3"/>
      <charset val="238"/>
    </font>
    <font>
      <sz val="8"/>
      <name val="Courier New CE"/>
      <charset val="238"/>
    </font>
    <font>
      <sz val="9"/>
      <name val="Arial"/>
      <family val="2"/>
      <charset val="238"/>
    </font>
    <font>
      <i/>
      <sz val="9"/>
      <name val="Courier New"/>
      <family val="3"/>
      <charset val="238"/>
    </font>
    <font>
      <b/>
      <i/>
      <sz val="12"/>
      <name val="Courier New"/>
      <family val="3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u/>
      <sz val="10"/>
      <color indexed="12"/>
      <name val="Trebuchet MS"/>
      <family val="2"/>
    </font>
    <font>
      <b/>
      <sz val="9"/>
      <color indexed="10"/>
      <name val="Courier New"/>
      <family val="3"/>
      <charset val="238"/>
    </font>
    <font>
      <b/>
      <sz val="9"/>
      <name val="Courier New"/>
      <family val="3"/>
      <charset val="238"/>
    </font>
    <font>
      <sz val="9"/>
      <color rgb="FFFF0000"/>
      <name val="Courier New"/>
      <family val="3"/>
      <charset val="238"/>
    </font>
    <font>
      <b/>
      <i/>
      <sz val="9"/>
      <name val="Courier New"/>
      <family val="3"/>
      <charset val="238"/>
    </font>
    <font>
      <sz val="10"/>
      <name val="Arial"/>
      <family val="2"/>
    </font>
    <font>
      <sz val="9"/>
      <name val="Arial CE"/>
      <charset val="238"/>
    </font>
    <font>
      <sz val="9"/>
      <color indexed="10"/>
      <name val="Courier New"/>
      <family val="3"/>
      <charset val="238"/>
    </font>
    <font>
      <sz val="10"/>
      <name val="Courier New"/>
      <family val="3"/>
      <charset val="238"/>
    </font>
    <font>
      <sz val="9"/>
      <color indexed="8"/>
      <name val="Courier New CE"/>
      <family val="3"/>
      <charset val="238"/>
    </font>
    <font>
      <sz val="9"/>
      <color indexed="8"/>
      <name val="Courier New"/>
      <family val="3"/>
      <charset val="238"/>
    </font>
    <font>
      <i/>
      <sz val="6"/>
      <name val="Courier New"/>
      <family val="3"/>
      <charset val="238"/>
    </font>
    <font>
      <sz val="10"/>
      <name val="Arial CE"/>
      <charset val="238"/>
    </font>
    <font>
      <b/>
      <sz val="10"/>
      <color indexed="8"/>
      <name val="Courier New"/>
      <family val="3"/>
      <charset val="238"/>
    </font>
    <font>
      <sz val="10"/>
      <color indexed="8"/>
      <name val="Courier New"/>
      <family val="3"/>
      <charset val="238"/>
    </font>
    <font>
      <sz val="10"/>
      <color indexed="10"/>
      <name val="Courier New"/>
      <family val="3"/>
      <charset val="238"/>
    </font>
    <font>
      <i/>
      <sz val="5"/>
      <name val="Courier New"/>
      <family val="3"/>
      <charset val="238"/>
    </font>
    <font>
      <i/>
      <sz val="9"/>
      <color indexed="8"/>
      <name val="Courier New"/>
      <family val="3"/>
      <charset val="238"/>
    </font>
    <font>
      <b/>
      <sz val="9"/>
      <color indexed="8"/>
      <name val="Courier New"/>
      <family val="3"/>
      <charset val="238"/>
    </font>
    <font>
      <sz val="12"/>
      <color indexed="8"/>
      <name val="Courier New"/>
      <family val="3"/>
      <charset val="238"/>
    </font>
    <font>
      <sz val="12"/>
      <name val="Courier New"/>
      <family val="3"/>
      <charset val="238"/>
    </font>
    <font>
      <b/>
      <sz val="12"/>
      <name val="Courier New"/>
      <family val="3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2">
    <xf numFmtId="0" fontId="0" fillId="0" borderId="0"/>
    <xf numFmtId="4" fontId="4" fillId="0" borderId="0">
      <alignment horizontal="left" vertical="top"/>
      <protection locked="0"/>
    </xf>
    <xf numFmtId="4" fontId="3" fillId="0" borderId="0">
      <alignment vertical="top"/>
      <protection hidden="1"/>
    </xf>
    <xf numFmtId="4" fontId="4" fillId="0" borderId="0" applyProtection="0">
      <alignment horizontal="left"/>
      <protection locked="0"/>
    </xf>
    <xf numFmtId="4" fontId="5" fillId="2" borderId="0">
      <alignment horizontal="right"/>
      <protection locked="0"/>
    </xf>
    <xf numFmtId="0" fontId="5" fillId="3" borderId="0">
      <protection locked="0"/>
    </xf>
    <xf numFmtId="0" fontId="11" fillId="0" borderId="0" applyFill="0" applyBorder="0"/>
    <xf numFmtId="9" fontId="2" fillId="0" borderId="0" applyFont="0" applyFill="0" applyBorder="0" applyAlignment="0" applyProtection="0"/>
    <xf numFmtId="0" fontId="1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9" fillId="0" borderId="0"/>
    <xf numFmtId="4" fontId="5" fillId="4" borderId="0">
      <alignment horizontal="right" vertical="top"/>
      <protection locked="0"/>
    </xf>
    <xf numFmtId="169" fontId="19" fillId="0" borderId="0" applyFont="0" applyFill="0" applyBorder="0" applyAlignment="0" applyProtection="0"/>
    <xf numFmtId="0" fontId="11" fillId="0" borderId="0"/>
    <xf numFmtId="4" fontId="5" fillId="2" borderId="0">
      <alignment horizontal="right" vertical="top"/>
      <protection locked="0"/>
    </xf>
    <xf numFmtId="0" fontId="25" fillId="0" borderId="0"/>
    <xf numFmtId="0" fontId="12" fillId="0" borderId="0"/>
    <xf numFmtId="9" fontId="2" fillId="0" borderId="0" applyFont="0" applyFill="0" applyBorder="0" applyAlignment="0" applyProtection="0"/>
  </cellStyleXfs>
  <cellXfs count="280">
    <xf numFmtId="0" fontId="0" fillId="0" borderId="0" xfId="0"/>
    <xf numFmtId="0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 shrinkToFit="1"/>
    </xf>
    <xf numFmtId="165" fontId="5" fillId="0" borderId="0" xfId="0" applyNumberFormat="1" applyFont="1" applyFill="1" applyAlignment="1" applyProtection="1">
      <alignment horizontal="right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166" fontId="5" fillId="0" borderId="0" xfId="2" applyNumberFormat="1" applyFont="1" applyFill="1" applyAlignment="1" applyProtection="1">
      <alignment horizontal="right" vertical="top" shrinkToFit="1"/>
    </xf>
    <xf numFmtId="0" fontId="5" fillId="0" borderId="0" xfId="2" applyNumberFormat="1" applyFont="1" applyFill="1" applyAlignment="1" applyProtection="1">
      <alignment vertical="top" wrapText="1"/>
    </xf>
    <xf numFmtId="0" fontId="5" fillId="0" borderId="0" xfId="2" applyNumberFormat="1" applyFont="1" applyFill="1" applyAlignment="1" applyProtection="1">
      <alignment horizontal="right"/>
    </xf>
    <xf numFmtId="164" fontId="5" fillId="0" borderId="0" xfId="2" applyNumberFormat="1" applyFont="1" applyFill="1" applyAlignment="1" applyProtection="1">
      <alignment horizontal="right" shrinkToFit="1"/>
    </xf>
    <xf numFmtId="165" fontId="5" fillId="0" borderId="0" xfId="2" applyNumberFormat="1" applyFont="1" applyFill="1" applyAlignment="1" applyProtection="1">
      <alignment horizontal="right" shrinkToFit="1"/>
    </xf>
    <xf numFmtId="0" fontId="5" fillId="0" borderId="0" xfId="0" applyNumberFormat="1" applyFont="1" applyFill="1" applyAlignment="1" applyProtection="1"/>
    <xf numFmtId="166" fontId="5" fillId="0" borderId="0" xfId="0" applyNumberFormat="1" applyFont="1" applyFill="1" applyAlignment="1" applyProtection="1">
      <alignment horizontal="right" vertical="top" shrinkToFit="1"/>
    </xf>
    <xf numFmtId="0" fontId="5" fillId="0" borderId="0" xfId="0" applyNumberFormat="1" applyFont="1" applyFill="1" applyAlignment="1" applyProtection="1">
      <alignment vertical="top" wrapText="1"/>
    </xf>
    <xf numFmtId="166" fontId="5" fillId="0" borderId="0" xfId="0" applyNumberFormat="1" applyFont="1" applyFill="1" applyAlignment="1" applyProtection="1">
      <alignment horizontal="right" vertical="center" shrinkToFit="1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164" fontId="5" fillId="0" borderId="0" xfId="0" applyNumberFormat="1" applyFont="1" applyFill="1" applyAlignment="1" applyProtection="1">
      <alignment horizontal="right" vertical="center" shrinkToFit="1"/>
    </xf>
    <xf numFmtId="165" fontId="5" fillId="0" borderId="0" xfId="0" applyNumberFormat="1" applyFont="1" applyFill="1" applyAlignment="1" applyProtection="1">
      <alignment horizontal="right" vertical="center" shrinkToFit="1"/>
    </xf>
    <xf numFmtId="165" fontId="5" fillId="0" borderId="0" xfId="0" applyNumberFormat="1" applyFont="1" applyFill="1" applyBorder="1" applyAlignment="1" applyProtection="1">
      <alignment horizontal="right" vertical="center" shrinkToFi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64" fontId="5" fillId="0" borderId="6" xfId="0" applyNumberFormat="1" applyFont="1" applyFill="1" applyBorder="1" applyAlignment="1" applyProtection="1">
      <alignment horizontal="right" vertical="center" shrinkToFit="1"/>
    </xf>
    <xf numFmtId="165" fontId="5" fillId="0" borderId="5" xfId="0" applyNumberFormat="1" applyFont="1" applyFill="1" applyBorder="1" applyAlignment="1" applyProtection="1">
      <alignment horizontal="right" vertical="center" shrinkToFit="1"/>
    </xf>
    <xf numFmtId="165" fontId="5" fillId="0" borderId="6" xfId="0" applyNumberFormat="1" applyFont="1" applyFill="1" applyBorder="1" applyAlignment="1" applyProtection="1">
      <alignment horizontal="right" vertical="center" shrinkToFi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horizontal="right" vertical="center"/>
    </xf>
    <xf numFmtId="164" fontId="5" fillId="0" borderId="9" xfId="0" applyNumberFormat="1" applyFont="1" applyFill="1" applyBorder="1" applyAlignment="1" applyProtection="1">
      <alignment horizontal="right" vertical="center" shrinkToFit="1"/>
    </xf>
    <xf numFmtId="165" fontId="5" fillId="0" borderId="8" xfId="0" applyNumberFormat="1" applyFont="1" applyFill="1" applyBorder="1" applyAlignment="1" applyProtection="1">
      <alignment horizontal="right" vertical="center" shrinkToFit="1"/>
    </xf>
    <xf numFmtId="165" fontId="5" fillId="0" borderId="9" xfId="0" applyNumberFormat="1" applyFont="1" applyFill="1" applyBorder="1" applyAlignment="1" applyProtection="1">
      <alignment horizontal="right" vertical="center" shrinkToFit="1"/>
    </xf>
    <xf numFmtId="0" fontId="5" fillId="0" borderId="10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horizontal="right" vertical="center"/>
    </xf>
    <xf numFmtId="164" fontId="5" fillId="0" borderId="12" xfId="0" applyNumberFormat="1" applyFont="1" applyFill="1" applyBorder="1" applyAlignment="1" applyProtection="1">
      <alignment horizontal="right" vertical="center" shrinkToFit="1"/>
    </xf>
    <xf numFmtId="165" fontId="5" fillId="0" borderId="11" xfId="0" applyNumberFormat="1" applyFont="1" applyFill="1" applyBorder="1" applyAlignment="1" applyProtection="1">
      <alignment horizontal="right" vertical="center" shrinkToFit="1"/>
    </xf>
    <xf numFmtId="165" fontId="5" fillId="0" borderId="12" xfId="0" applyNumberFormat="1" applyFont="1" applyFill="1" applyBorder="1" applyAlignment="1" applyProtection="1">
      <alignment horizontal="right" vertical="center" shrinkToFit="1"/>
    </xf>
    <xf numFmtId="0" fontId="9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top" wrapText="1"/>
    </xf>
    <xf numFmtId="165" fontId="10" fillId="0" borderId="0" xfId="0" applyNumberFormat="1" applyFont="1" applyFill="1" applyBorder="1" applyAlignment="1" applyProtection="1">
      <alignment shrinkToFit="1"/>
    </xf>
    <xf numFmtId="166" fontId="10" fillId="0" borderId="8" xfId="0" applyNumberFormat="1" applyFont="1" applyFill="1" applyBorder="1" applyAlignment="1" applyProtection="1">
      <alignment horizontal="right" vertical="top" shrinkToFit="1"/>
    </xf>
    <xf numFmtId="0" fontId="10" fillId="0" borderId="8" xfId="0" applyNumberFormat="1" applyFont="1" applyFill="1" applyBorder="1" applyAlignment="1" applyProtection="1">
      <alignment vertical="top" wrapText="1"/>
    </xf>
    <xf numFmtId="0" fontId="10" fillId="0" borderId="8" xfId="0" applyNumberFormat="1" applyFont="1" applyFill="1" applyBorder="1" applyAlignment="1" applyProtection="1">
      <alignment horizontal="right"/>
    </xf>
    <xf numFmtId="164" fontId="10" fillId="0" borderId="8" xfId="0" applyNumberFormat="1" applyFont="1" applyFill="1" applyBorder="1" applyAlignment="1" applyProtection="1">
      <alignment horizontal="right" shrinkToFit="1"/>
    </xf>
    <xf numFmtId="167" fontId="5" fillId="0" borderId="0" xfId="0" applyNumberFormat="1" applyFont="1" applyFill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horizontal="right" vertical="center"/>
    </xf>
    <xf numFmtId="164" fontId="8" fillId="0" borderId="3" xfId="0" applyNumberFormat="1" applyFont="1" applyFill="1" applyBorder="1" applyAlignment="1" applyProtection="1">
      <alignment horizontal="right" vertical="center" shrinkToFit="1"/>
    </xf>
    <xf numFmtId="165" fontId="8" fillId="0" borderId="2" xfId="0" applyNumberFormat="1" applyFont="1" applyFill="1" applyBorder="1" applyAlignment="1" applyProtection="1">
      <alignment horizontal="right" vertical="center" shrinkToFit="1"/>
    </xf>
    <xf numFmtId="0" fontId="14" fillId="0" borderId="0" xfId="0" applyNumberFormat="1" applyFont="1" applyFill="1" applyAlignment="1" applyProtection="1">
      <alignment vertical="center"/>
    </xf>
    <xf numFmtId="165" fontId="8" fillId="2" borderId="3" xfId="0" applyNumberFormat="1" applyFont="1" applyFill="1" applyBorder="1" applyAlignment="1" applyProtection="1">
      <alignment horizontal="right" vertical="center" shrinkToFit="1"/>
    </xf>
    <xf numFmtId="0" fontId="8" fillId="0" borderId="14" xfId="0" applyNumberFormat="1" applyFont="1" applyFill="1" applyBorder="1" applyAlignment="1" applyProtection="1">
      <alignment vertical="center"/>
    </xf>
    <xf numFmtId="0" fontId="8" fillId="0" borderId="15" xfId="0" applyNumberFormat="1" applyFont="1" applyFill="1" applyBorder="1" applyAlignment="1" applyProtection="1">
      <alignment horizontal="right" vertical="center"/>
    </xf>
    <xf numFmtId="164" fontId="8" fillId="0" borderId="16" xfId="0" applyNumberFormat="1" applyFont="1" applyFill="1" applyBorder="1" applyAlignment="1" applyProtection="1">
      <alignment horizontal="right" vertical="center" shrinkToFit="1"/>
    </xf>
    <xf numFmtId="165" fontId="8" fillId="0" borderId="15" xfId="0" applyNumberFormat="1" applyFont="1" applyFill="1" applyBorder="1" applyAlignment="1" applyProtection="1">
      <alignment horizontal="right" vertical="center" shrinkToFit="1"/>
    </xf>
    <xf numFmtId="165" fontId="8" fillId="2" borderId="16" xfId="0" applyNumberFormat="1" applyFont="1" applyFill="1" applyBorder="1" applyAlignment="1" applyProtection="1">
      <alignment horizontal="right" vertical="center" shrinkToFit="1"/>
    </xf>
    <xf numFmtId="0" fontId="8" fillId="0" borderId="17" xfId="0" applyNumberFormat="1" applyFont="1" applyFill="1" applyBorder="1" applyAlignment="1" applyProtection="1">
      <alignment vertical="center"/>
    </xf>
    <xf numFmtId="0" fontId="8" fillId="0" borderId="13" xfId="0" applyNumberFormat="1" applyFont="1" applyFill="1" applyBorder="1" applyAlignment="1" applyProtection="1">
      <alignment horizontal="right" vertical="center"/>
    </xf>
    <xf numFmtId="164" fontId="8" fillId="0" borderId="18" xfId="0" applyNumberFormat="1" applyFont="1" applyFill="1" applyBorder="1" applyAlignment="1" applyProtection="1">
      <alignment horizontal="right" vertical="center" shrinkToFit="1"/>
    </xf>
    <xf numFmtId="165" fontId="8" fillId="0" borderId="13" xfId="0" applyNumberFormat="1" applyFont="1" applyFill="1" applyBorder="1" applyAlignment="1" applyProtection="1">
      <alignment horizontal="right" vertical="center" shrinkToFit="1"/>
    </xf>
    <xf numFmtId="165" fontId="8" fillId="0" borderId="18" xfId="0" applyNumberFormat="1" applyFont="1" applyFill="1" applyBorder="1" applyAlignment="1" applyProtection="1">
      <alignment horizontal="right" vertical="center" shrinkToFi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left" vertical="center"/>
    </xf>
    <xf numFmtId="166" fontId="17" fillId="0" borderId="13" xfId="0" applyNumberFormat="1" applyFont="1" applyFill="1" applyBorder="1" applyAlignment="1" applyProtection="1">
      <alignment horizontal="left" vertical="top" shrinkToFit="1"/>
    </xf>
    <xf numFmtId="0" fontId="17" fillId="0" borderId="13" xfId="0" applyNumberFormat="1" applyFont="1" applyFill="1" applyBorder="1" applyAlignment="1" applyProtection="1">
      <alignment vertical="top" wrapText="1"/>
    </xf>
    <xf numFmtId="0" fontId="17" fillId="0" borderId="13" xfId="0" applyNumberFormat="1" applyFont="1" applyFill="1" applyBorder="1" applyAlignment="1" applyProtection="1">
      <alignment horizontal="right"/>
    </xf>
    <xf numFmtId="164" fontId="17" fillId="0" borderId="13" xfId="0" applyNumberFormat="1" applyFont="1" applyFill="1" applyBorder="1" applyAlignment="1" applyProtection="1">
      <alignment horizontal="right" shrinkToFit="1"/>
    </xf>
    <xf numFmtId="165" fontId="17" fillId="0" borderId="13" xfId="0" applyNumberFormat="1" applyFont="1" applyFill="1" applyBorder="1" applyAlignment="1" applyProtection="1">
      <alignment horizontal="right" shrinkToFit="1"/>
    </xf>
    <xf numFmtId="0" fontId="17" fillId="0" borderId="0" xfId="0" applyNumberFormat="1" applyFont="1" applyFill="1" applyAlignment="1" applyProtection="1">
      <alignment horizontal="center"/>
    </xf>
    <xf numFmtId="166" fontId="10" fillId="0" borderId="8" xfId="0" applyNumberFormat="1" applyFont="1" applyFill="1" applyBorder="1" applyAlignment="1" applyProtection="1">
      <alignment horizontal="left" vertical="top" shrinkToFit="1"/>
    </xf>
    <xf numFmtId="0" fontId="10" fillId="0" borderId="0" xfId="0" applyNumberFormat="1" applyFont="1" applyFill="1" applyAlignment="1" applyProtection="1"/>
    <xf numFmtId="166" fontId="5" fillId="0" borderId="0" xfId="2" applyNumberFormat="1" applyFont="1" applyFill="1" applyAlignment="1" applyProtection="1">
      <alignment horizontal="left" vertical="top" shrinkToFit="1"/>
    </xf>
    <xf numFmtId="166" fontId="5" fillId="0" borderId="0" xfId="0" applyNumberFormat="1" applyFont="1" applyFill="1" applyAlignment="1" applyProtection="1">
      <alignment horizontal="left" vertical="top" shrinkToFit="1"/>
    </xf>
    <xf numFmtId="0" fontId="15" fillId="0" borderId="0" xfId="0" applyNumberFormat="1" applyFont="1" applyFill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right" vertical="top" shrinkToFit="1"/>
    </xf>
    <xf numFmtId="166" fontId="5" fillId="0" borderId="0" xfId="32" applyNumberFormat="1" applyFont="1" applyFill="1" applyAlignment="1" applyProtection="1">
      <alignment horizontal="left" vertical="top" shrinkToFit="1"/>
    </xf>
    <xf numFmtId="0" fontId="5" fillId="0" borderId="0" xfId="32" applyNumberFormat="1" applyFont="1" applyFill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shrinkToFit="1"/>
    </xf>
    <xf numFmtId="0" fontId="5" fillId="0" borderId="0" xfId="32" applyNumberFormat="1" applyFont="1" applyFill="1" applyAlignment="1" applyProtection="1"/>
    <xf numFmtId="0" fontId="5" fillId="0" borderId="0" xfId="0" applyFont="1" applyFill="1" applyAlignment="1" applyProtection="1">
      <alignment horizontal="left" vertical="top"/>
    </xf>
    <xf numFmtId="0" fontId="5" fillId="0" borderId="0" xfId="34" quotePrefix="1" applyNumberFormat="1" applyFont="1" applyFill="1" applyBorder="1" applyAlignment="1" applyProtection="1">
      <alignment horizontal="left" vertical="top" wrapText="1"/>
    </xf>
    <xf numFmtId="0" fontId="5" fillId="0" borderId="0" xfId="34" applyNumberFormat="1" applyFont="1" applyFill="1" applyBorder="1" applyAlignment="1" applyProtection="1">
      <alignment horizontal="right" wrapText="1"/>
    </xf>
    <xf numFmtId="2" fontId="5" fillId="0" borderId="0" xfId="34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Border="1" applyAlignment="1" applyProtection="1">
      <alignment horizontal="right" vertical="top" shrinkToFit="1"/>
    </xf>
    <xf numFmtId="4" fontId="5" fillId="0" borderId="0" xfId="36" applyNumberFormat="1" applyFont="1" applyFill="1" applyBorder="1" applyAlignment="1" applyProtection="1"/>
    <xf numFmtId="4" fontId="20" fillId="0" borderId="0" xfId="34" applyNumberFormat="1" applyFont="1" applyFill="1" applyBorder="1" applyAlignment="1" applyProtection="1">
      <alignment horizontal="right"/>
      <protection locked="0"/>
    </xf>
    <xf numFmtId="0" fontId="22" fillId="0" borderId="0" xfId="0" quotePrefix="1" applyNumberFormat="1" applyFont="1" applyFill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/>
    </xf>
    <xf numFmtId="164" fontId="5" fillId="0" borderId="0" xfId="0" applyNumberFormat="1" applyFont="1" applyFill="1" applyBorder="1" applyAlignment="1" applyProtection="1">
      <alignment horizontal="right" vertical="top" shrinkToFit="1"/>
    </xf>
    <xf numFmtId="165" fontId="5" fillId="0" borderId="0" xfId="0" applyNumberFormat="1" applyFont="1" applyFill="1" applyAlignment="1" applyProtection="1">
      <alignment horizontal="right" vertical="top" shrinkToFit="1"/>
    </xf>
    <xf numFmtId="0" fontId="22" fillId="0" borderId="0" xfId="0" applyNumberFormat="1" applyFont="1" applyFill="1" applyAlignment="1" applyProtection="1">
      <alignment vertical="top" wrapText="1"/>
    </xf>
    <xf numFmtId="0" fontId="23" fillId="0" borderId="0" xfId="0" applyNumberFormat="1" applyFont="1" applyFill="1" applyBorder="1" applyAlignment="1" applyProtection="1">
      <alignment horizontal="right" vertical="top" wrapText="1"/>
    </xf>
    <xf numFmtId="172" fontId="5" fillId="0" borderId="0" xfId="8" applyNumberFormat="1" applyFont="1" applyFill="1" applyAlignment="1" applyProtection="1">
      <alignment horizontal="right" vertical="top" shrinkToFit="1"/>
    </xf>
    <xf numFmtId="166" fontId="5" fillId="0" borderId="0" xfId="0" applyNumberFormat="1" applyFont="1" applyFill="1" applyAlignment="1" applyProtection="1">
      <alignment horizontal="left" vertical="top"/>
    </xf>
    <xf numFmtId="166" fontId="15" fillId="0" borderId="0" xfId="0" applyNumberFormat="1" applyFont="1" applyFill="1" applyAlignment="1" applyProtection="1">
      <alignment horizontal="left" vertical="top"/>
    </xf>
    <xf numFmtId="165" fontId="15" fillId="0" borderId="0" xfId="0" applyNumberFormat="1" applyFont="1" applyFill="1" applyAlignment="1" applyProtection="1">
      <alignment horizontal="right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2" fontId="5" fillId="3" borderId="0" xfId="5" applyNumberFormat="1" applyFont="1" applyProtection="1"/>
    <xf numFmtId="0" fontId="5" fillId="0" borderId="13" xfId="0" applyNumberFormat="1" applyFont="1" applyFill="1" applyBorder="1" applyAlignment="1" applyProtection="1">
      <alignment horizontal="center" vertical="center"/>
    </xf>
    <xf numFmtId="4" fontId="5" fillId="0" borderId="13" xfId="0" applyNumberFormat="1" applyFont="1" applyFill="1" applyBorder="1" applyAlignment="1" applyProtection="1">
      <alignment horizontal="center" vertical="center"/>
    </xf>
    <xf numFmtId="166" fontId="17" fillId="0" borderId="13" xfId="0" applyNumberFormat="1" applyFont="1" applyFill="1" applyBorder="1" applyAlignment="1" applyProtection="1">
      <alignment horizontal="right" vertical="top" shrinkToFit="1"/>
    </xf>
    <xf numFmtId="4" fontId="17" fillId="0" borderId="13" xfId="0" applyNumberFormat="1" applyFont="1" applyFill="1" applyBorder="1" applyAlignment="1" applyProtection="1">
      <alignment horizontal="right" shrinkToFit="1"/>
    </xf>
    <xf numFmtId="166" fontId="24" fillId="0" borderId="8" xfId="0" applyNumberFormat="1" applyFont="1" applyFill="1" applyBorder="1" applyAlignment="1" applyProtection="1">
      <alignment horizontal="right" vertical="top" shrinkToFit="1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8" xfId="0" applyNumberFormat="1" applyFont="1" applyFill="1" applyBorder="1" applyAlignment="1" applyProtection="1">
      <alignment horizontal="right"/>
    </xf>
    <xf numFmtId="4" fontId="24" fillId="0" borderId="8" xfId="0" applyNumberFormat="1" applyFont="1" applyFill="1" applyBorder="1" applyAlignment="1" applyProtection="1">
      <alignment horizontal="right"/>
    </xf>
    <xf numFmtId="4" fontId="24" fillId="0" borderId="8" xfId="0" applyNumberFormat="1" applyFont="1" applyFill="1" applyBorder="1" applyAlignment="1" applyProtection="1">
      <alignment horizontal="right" shrinkToFit="1"/>
    </xf>
    <xf numFmtId="4" fontId="24" fillId="0" borderId="8" xfId="0" applyNumberFormat="1" applyFont="1" applyFill="1" applyBorder="1" applyAlignment="1" applyProtection="1">
      <alignment vertical="top" wrapText="1"/>
    </xf>
    <xf numFmtId="165" fontId="24" fillId="0" borderId="0" xfId="0" applyNumberFormat="1" applyFont="1" applyFill="1" applyBorder="1" applyAlignment="1" applyProtection="1">
      <alignment shrinkToFit="1"/>
    </xf>
    <xf numFmtId="0" fontId="24" fillId="0" borderId="0" xfId="0" applyNumberFormat="1" applyFont="1" applyFill="1" applyAlignment="1" applyProtection="1"/>
    <xf numFmtId="4" fontId="5" fillId="0" borderId="0" xfId="2" applyNumberFormat="1" applyFont="1" applyFill="1" applyAlignment="1" applyProtection="1">
      <alignment horizontal="right" shrinkToFit="1"/>
    </xf>
    <xf numFmtId="4" fontId="5" fillId="0" borderId="0" xfId="0" applyNumberFormat="1" applyFont="1" applyFill="1" applyAlignment="1" applyProtection="1">
      <alignment horizontal="right" shrinkToFit="1"/>
    </xf>
    <xf numFmtId="166" fontId="5" fillId="0" borderId="0" xfId="32" applyNumberFormat="1" applyFont="1" applyFill="1" applyAlignment="1" applyProtection="1">
      <alignment horizontal="right" vertical="top" shrinkToFit="1"/>
    </xf>
    <xf numFmtId="1" fontId="5" fillId="0" borderId="0" xfId="0" applyNumberFormat="1" applyFont="1" applyFill="1" applyAlignment="1" applyProtection="1">
      <alignment horizontal="left" vertical="top" wrapText="1"/>
    </xf>
    <xf numFmtId="0" fontId="15" fillId="0" borderId="0" xfId="0" quotePrefix="1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Alignment="1" applyProtection="1">
      <alignment horizontal="right" shrinkToFit="1"/>
    </xf>
    <xf numFmtId="4" fontId="8" fillId="0" borderId="0" xfId="0" applyNumberFormat="1" applyFont="1" applyFill="1" applyAlignment="1" applyProtection="1">
      <alignment horizontal="right" shrinkToFit="1"/>
    </xf>
    <xf numFmtId="0" fontId="5" fillId="0" borderId="0" xfId="0" applyNumberFormat="1" applyFont="1" applyFill="1" applyBorder="1" applyAlignment="1" applyProtection="1"/>
    <xf numFmtId="0" fontId="5" fillId="0" borderId="0" xfId="0" quotePrefix="1" applyNumberFormat="1" applyFont="1" applyFill="1" applyBorder="1" applyAlignment="1" applyProtection="1">
      <alignment vertical="top" wrapText="1"/>
    </xf>
    <xf numFmtId="49" fontId="15" fillId="0" borderId="0" xfId="0" quotePrefix="1" applyNumberFormat="1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1" fontId="15" fillId="0" borderId="0" xfId="0" applyNumberFormat="1" applyFont="1" applyFill="1" applyAlignment="1" applyProtection="1">
      <alignment horizontal="left" vertical="top" wrapText="1"/>
    </xf>
    <xf numFmtId="0" fontId="15" fillId="0" borderId="0" xfId="0" applyNumberFormat="1" applyFont="1" applyFill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30" applyNumberFormat="1" applyFont="1" applyFill="1" applyBorder="1" applyAlignment="1" applyProtection="1">
      <alignment horizontal="right" vertical="top" wrapText="1"/>
    </xf>
    <xf numFmtId="4" fontId="5" fillId="0" borderId="0" xfId="30" applyNumberFormat="1" applyFont="1" applyFill="1" applyBorder="1" applyAlignment="1" applyProtection="1">
      <alignment horizontal="right" vertical="top"/>
      <protection locked="0"/>
    </xf>
    <xf numFmtId="4" fontId="5" fillId="0" borderId="0" xfId="30" applyNumberFormat="1" applyFont="1" applyFill="1" applyBorder="1" applyAlignment="1" applyProtection="1">
      <alignment horizontal="right" vertical="top"/>
    </xf>
    <xf numFmtId="166" fontId="5" fillId="0" borderId="0" xfId="0" quotePrefix="1" applyNumberFormat="1" applyFont="1" applyFill="1" applyAlignment="1" applyProtection="1">
      <alignment horizontal="left" vertical="top"/>
    </xf>
    <xf numFmtId="0" fontId="15" fillId="0" borderId="0" xfId="0" quotePrefix="1" applyNumberFormat="1" applyFont="1" applyFill="1" applyAlignment="1" applyProtection="1">
      <alignment vertical="top"/>
    </xf>
    <xf numFmtId="166" fontId="5" fillId="0" borderId="0" xfId="0" applyNumberFormat="1" applyFont="1" applyFill="1" applyBorder="1" applyAlignment="1" applyProtection="1">
      <alignment horizontal="right" vertical="top" shrinkToFit="1"/>
    </xf>
    <xf numFmtId="0" fontId="5" fillId="0" borderId="0" xfId="0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right" shrinkToFi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49" fontId="8" fillId="0" borderId="0" xfId="0" quotePrefix="1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right" wrapText="1"/>
    </xf>
    <xf numFmtId="4" fontId="5" fillId="0" borderId="0" xfId="30" applyNumberFormat="1" applyFont="1" applyFill="1" applyBorder="1" applyAlignment="1" applyProtection="1">
      <alignment horizontal="right" wrapText="1"/>
    </xf>
    <xf numFmtId="4" fontId="5" fillId="0" borderId="0" xfId="30" applyNumberFormat="1" applyFont="1" applyFill="1" applyBorder="1" applyAlignment="1" applyProtection="1">
      <alignment horizontal="right"/>
    </xf>
    <xf numFmtId="0" fontId="15" fillId="0" borderId="0" xfId="0" quotePrefix="1" applyNumberFormat="1" applyFont="1" applyFill="1" applyBorder="1" applyAlignment="1" applyProtection="1">
      <alignment horizontal="left" vertical="top" wrapText="1"/>
    </xf>
    <xf numFmtId="4" fontId="5" fillId="0" borderId="0" xfId="3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/>
    </xf>
    <xf numFmtId="166" fontId="5" fillId="0" borderId="0" xfId="0" quotePrefix="1" applyNumberFormat="1" applyFont="1" applyFill="1" applyBorder="1" applyAlignment="1" applyProtection="1">
      <alignment horizontal="left" vertical="top"/>
    </xf>
    <xf numFmtId="166" fontId="17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right" shrinkToFit="1"/>
    </xf>
    <xf numFmtId="4" fontId="15" fillId="0" borderId="0" xfId="0" applyNumberFormat="1" applyFont="1" applyFill="1" applyBorder="1" applyAlignment="1" applyProtection="1">
      <alignment horizontal="right" shrinkToFit="1"/>
    </xf>
    <xf numFmtId="4" fontId="5" fillId="0" borderId="0" xfId="2" applyFont="1" applyFill="1" applyBorder="1" applyProtection="1">
      <alignment vertical="top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quotePrefix="1" applyNumberFormat="1" applyFont="1" applyFill="1" applyBorder="1" applyAlignment="1" applyProtection="1">
      <alignment horizontal="left" vertical="top" wrapText="1"/>
    </xf>
    <xf numFmtId="1" fontId="16" fillId="0" borderId="0" xfId="0" applyNumberFormat="1" applyFont="1" applyFill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right" wrapText="1"/>
    </xf>
    <xf numFmtId="4" fontId="15" fillId="0" borderId="0" xfId="0" applyNumberFormat="1" applyFont="1" applyFill="1" applyAlignment="1" applyProtection="1">
      <alignment horizontal="right" shrinkToFit="1"/>
    </xf>
    <xf numFmtId="0" fontId="7" fillId="0" borderId="0" xfId="0" applyNumberFormat="1" applyFont="1" applyFill="1" applyBorder="1" applyAlignment="1" applyProtection="1">
      <alignment horizontal="right" vertical="top"/>
    </xf>
    <xf numFmtId="4" fontId="5" fillId="0" borderId="0" xfId="0" applyNumberFormat="1" applyFont="1" applyFill="1" applyBorder="1" applyAlignment="1" applyProtection="1">
      <alignment horizontal="right" vertical="top"/>
    </xf>
    <xf numFmtId="0" fontId="7" fillId="0" borderId="13" xfId="0" applyNumberFormat="1" applyFont="1" applyFill="1" applyBorder="1" applyAlignment="1" applyProtection="1">
      <alignment horizontal="right" vertical="top"/>
    </xf>
    <xf numFmtId="166" fontId="15" fillId="0" borderId="13" xfId="0" applyNumberFormat="1" applyFont="1" applyFill="1" applyBorder="1" applyAlignment="1" applyProtection="1">
      <alignment horizontal="right" vertical="top" shrinkToFit="1"/>
    </xf>
    <xf numFmtId="164" fontId="17" fillId="0" borderId="13" xfId="0" applyNumberFormat="1" applyFont="1" applyFill="1" applyBorder="1" applyAlignment="1" applyProtection="1">
      <alignment horizontal="right" vertical="top" shrinkToFit="1"/>
    </xf>
    <xf numFmtId="4" fontId="17" fillId="0" borderId="13" xfId="0" applyNumberFormat="1" applyFont="1" applyFill="1" applyBorder="1" applyAlignment="1" applyProtection="1">
      <alignment horizontal="right" vertical="top" shrinkToFit="1"/>
    </xf>
    <xf numFmtId="166" fontId="5" fillId="0" borderId="0" xfId="2" applyNumberFormat="1" applyFont="1" applyFill="1" applyBorder="1" applyAlignment="1" applyProtection="1">
      <alignment horizontal="right" vertical="top" shrinkToFit="1"/>
    </xf>
    <xf numFmtId="0" fontId="5" fillId="0" borderId="0" xfId="2" applyNumberFormat="1" applyFont="1" applyFill="1" applyBorder="1" applyAlignment="1" applyProtection="1">
      <alignment horizontal="right"/>
    </xf>
    <xf numFmtId="164" fontId="5" fillId="0" borderId="0" xfId="2" applyNumberFormat="1" applyFont="1" applyFill="1" applyBorder="1" applyAlignment="1" applyProtection="1">
      <alignment horizontal="right" vertical="top" shrinkToFit="1"/>
    </xf>
    <xf numFmtId="165" fontId="5" fillId="0" borderId="0" xfId="2" applyNumberFormat="1" applyFont="1" applyFill="1" applyBorder="1" applyAlignment="1" applyProtection="1">
      <alignment horizontal="right" vertical="top" shrinkToFit="1"/>
    </xf>
    <xf numFmtId="1" fontId="15" fillId="0" borderId="0" xfId="0" applyNumberFormat="1" applyFont="1" applyFill="1" applyBorder="1" applyAlignment="1" applyProtection="1">
      <alignment horizontal="right" vertical="top" wrapText="1"/>
    </xf>
    <xf numFmtId="0" fontId="26" fillId="0" borderId="0" xfId="0" quotePrefix="1" applyNumberFormat="1" applyFont="1" applyFill="1" applyBorder="1" applyAlignment="1" applyProtection="1">
      <alignment horizontal="left" vertical="top"/>
    </xf>
    <xf numFmtId="0" fontId="27" fillId="0" borderId="0" xfId="0" applyNumberFormat="1" applyFont="1" applyFill="1" applyBorder="1" applyAlignment="1" applyProtection="1">
      <alignment horizontal="right" vertical="top" wrapText="1"/>
    </xf>
    <xf numFmtId="4" fontId="21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/>
    <xf numFmtId="1" fontId="5" fillId="0" borderId="0" xfId="0" applyNumberFormat="1" applyFont="1" applyFill="1" applyBorder="1" applyAlignment="1" applyProtection="1">
      <alignment horizontal="right" vertical="top"/>
    </xf>
    <xf numFmtId="49" fontId="27" fillId="0" borderId="0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Border="1" applyAlignment="1" applyProtection="1">
      <alignment horizontal="right" vertical="top" wrapText="1"/>
    </xf>
    <xf numFmtId="174" fontId="5" fillId="0" borderId="0" xfId="0" applyNumberFormat="1" applyFont="1" applyFill="1" applyBorder="1" applyAlignment="1" applyProtection="1">
      <alignment horizontal="right" vertical="top" wrapText="1"/>
    </xf>
    <xf numFmtId="0" fontId="21" fillId="0" borderId="0" xfId="0" applyNumberFormat="1" applyFont="1" applyFill="1" applyAlignment="1" applyProtection="1"/>
    <xf numFmtId="0" fontId="29" fillId="0" borderId="0" xfId="0" applyNumberFormat="1" applyFont="1" applyFill="1" applyBorder="1" applyAlignment="1" applyProtection="1">
      <alignment horizontal="left" vertical="top"/>
    </xf>
    <xf numFmtId="1" fontId="5" fillId="0" borderId="0" xfId="0" applyNumberFormat="1" applyFont="1" applyFill="1" applyBorder="1" applyAlignment="1" applyProtection="1">
      <alignment horizontal="right" vertical="top" wrapText="1"/>
    </xf>
    <xf numFmtId="0" fontId="26" fillId="0" borderId="0" xfId="0" quotePrefix="1" applyNumberFormat="1" applyFont="1" applyFill="1" applyBorder="1" applyAlignment="1" applyProtection="1">
      <alignment horizontal="left" vertical="top" wrapText="1"/>
    </xf>
    <xf numFmtId="3" fontId="21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30" fillId="0" borderId="0" xfId="0" quotePrefix="1" applyNumberFormat="1" applyFont="1" applyFill="1" applyBorder="1" applyAlignment="1" applyProtection="1">
      <alignment horizontal="left" vertical="top"/>
    </xf>
    <xf numFmtId="49" fontId="30" fillId="0" borderId="0" xfId="0" applyNumberFormat="1" applyFont="1" applyFill="1" applyBorder="1" applyAlignment="1" applyProtection="1">
      <alignment horizontal="right" vertical="top" wrapText="1"/>
    </xf>
    <xf numFmtId="4" fontId="23" fillId="0" borderId="0" xfId="0" applyNumberFormat="1" applyFont="1" applyFill="1" applyBorder="1" applyAlignment="1" applyProtection="1">
      <alignment horizontal="right" vertical="top" wrapText="1"/>
    </xf>
    <xf numFmtId="0" fontId="30" fillId="0" borderId="0" xfId="0" applyNumberFormat="1" applyFont="1" applyFill="1" applyBorder="1" applyAlignment="1" applyProtection="1">
      <alignment horizontal="left" vertical="top"/>
    </xf>
    <xf numFmtId="0" fontId="30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0" fontId="31" fillId="0" borderId="0" xfId="0" quotePrefix="1" applyNumberFormat="1" applyFont="1" applyFill="1" applyBorder="1" applyAlignment="1" applyProtection="1">
      <alignment horizontal="left" vertical="top" wrapText="1"/>
    </xf>
    <xf numFmtId="3" fontId="5" fillId="0" borderId="0" xfId="31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Protection="1"/>
    <xf numFmtId="1" fontId="17" fillId="0" borderId="0" xfId="0" applyNumberFormat="1" applyFont="1" applyFill="1" applyBorder="1" applyAlignment="1" applyProtection="1">
      <alignment horizontal="right" vertical="top" wrapText="1"/>
    </xf>
    <xf numFmtId="0" fontId="31" fillId="0" borderId="0" xfId="0" applyNumberFormat="1" applyFont="1" applyFill="1" applyBorder="1" applyAlignment="1" applyProtection="1">
      <alignment vertical="top" wrapText="1"/>
    </xf>
    <xf numFmtId="0" fontId="32" fillId="0" borderId="0" xfId="0" applyNumberFormat="1" applyFont="1" applyFill="1" applyBorder="1" applyAlignment="1" applyProtection="1">
      <alignment horizontal="right" vertical="top" wrapText="1"/>
    </xf>
    <xf numFmtId="4" fontId="5" fillId="0" borderId="0" xfId="11" applyNumberFormat="1" applyFont="1" applyFill="1" applyBorder="1" applyAlignment="1" applyProtection="1">
      <alignment horizontal="right" vertical="top"/>
    </xf>
    <xf numFmtId="49" fontId="33" fillId="0" borderId="0" xfId="0" applyNumberFormat="1" applyFont="1" applyFill="1" applyAlignment="1" applyProtection="1">
      <alignment horizontal="right" vertical="top"/>
    </xf>
    <xf numFmtId="0" fontId="23" fillId="0" borderId="0" xfId="0" quotePrefix="1" applyNumberFormat="1" applyFont="1" applyFill="1" applyBorder="1" applyAlignment="1" applyProtection="1">
      <alignment horizontal="left" vertical="top" wrapText="1"/>
      <protection hidden="1"/>
    </xf>
    <xf numFmtId="0" fontId="23" fillId="0" borderId="0" xfId="0" quotePrefix="1" applyNumberFormat="1" applyFont="1" applyFill="1" applyBorder="1" applyAlignment="1" applyProtection="1">
      <alignment horizontal="right" vertical="top" wrapText="1"/>
      <protection hidden="1"/>
    </xf>
    <xf numFmtId="49" fontId="33" fillId="5" borderId="0" xfId="0" applyNumberFormat="1" applyFont="1" applyFill="1" applyAlignment="1" applyProtection="1">
      <alignment horizontal="right" vertical="top"/>
    </xf>
    <xf numFmtId="0" fontId="23" fillId="0" borderId="0" xfId="0" quotePrefix="1" applyNumberFormat="1" applyFont="1" applyFill="1" applyBorder="1" applyAlignment="1" applyProtection="1">
      <alignment vertical="top" wrapText="1"/>
      <protection hidden="1"/>
    </xf>
    <xf numFmtId="49" fontId="23" fillId="0" borderId="0" xfId="0" quotePrefix="1" applyNumberFormat="1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 applyProtection="1">
      <alignment horizontal="right" vertical="top" wrapText="1"/>
    </xf>
    <xf numFmtId="1" fontId="5" fillId="0" borderId="0" xfId="9" applyNumberFormat="1" applyFont="1" applyFill="1" applyBorder="1" applyAlignment="1" applyProtection="1">
      <alignment horizontal="right" vertical="top"/>
    </xf>
    <xf numFmtId="0" fontId="5" fillId="0" borderId="0" xfId="40" applyFont="1" applyFill="1" applyProtection="1"/>
    <xf numFmtId="4" fontId="5" fillId="0" borderId="0" xfId="0" applyNumberFormat="1" applyFont="1" applyFill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 applyProtection="1">
      <alignment horizontal="right" vertical="top" wrapText="1"/>
    </xf>
    <xf numFmtId="0" fontId="23" fillId="0" borderId="0" xfId="0" quotePrefix="1" applyNumberFormat="1" applyFont="1" applyFill="1" applyBorder="1" applyAlignment="1" applyProtection="1">
      <alignment horizontal="left" vertical="top" wrapText="1"/>
    </xf>
    <xf numFmtId="0" fontId="23" fillId="0" borderId="0" xfId="0" quotePrefix="1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horizontal="right" vertical="top" wrapText="1"/>
      <protection hidden="1"/>
    </xf>
    <xf numFmtId="0" fontId="5" fillId="0" borderId="0" xfId="8" quotePrefix="1" applyNumberFormat="1" applyFont="1" applyFill="1" applyBorder="1" applyAlignment="1" applyProtection="1">
      <alignment horizontal="left" vertical="top" wrapText="1"/>
      <protection hidden="1"/>
    </xf>
    <xf numFmtId="0" fontId="5" fillId="0" borderId="0" xfId="8" quotePrefix="1" applyNumberFormat="1" applyFont="1" applyFill="1" applyBorder="1" applyAlignment="1" applyProtection="1">
      <alignment horizontal="right" vertical="top" wrapText="1"/>
      <protection hidden="1"/>
    </xf>
    <xf numFmtId="165" fontId="5" fillId="0" borderId="0" xfId="8" applyNumberFormat="1" applyFont="1" applyFill="1" applyAlignment="1" applyProtection="1">
      <alignment horizontal="right" vertical="top" shrinkToFit="1"/>
      <protection hidden="1"/>
    </xf>
    <xf numFmtId="0" fontId="5" fillId="0" borderId="0" xfId="8" applyFont="1" applyFill="1" applyProtection="1"/>
    <xf numFmtId="0" fontId="5" fillId="0" borderId="0" xfId="8" quotePrefix="1" applyNumberFormat="1" applyFont="1" applyFill="1" applyBorder="1" applyAlignment="1" applyProtection="1">
      <alignment vertical="top" wrapText="1"/>
      <protection hidden="1"/>
    </xf>
    <xf numFmtId="3" fontId="5" fillId="0" borderId="0" xfId="41" applyNumberFormat="1" applyFont="1" applyFill="1" applyBorder="1" applyAlignment="1" applyProtection="1">
      <alignment horizontal="right" vertical="top" wrapText="1"/>
    </xf>
    <xf numFmtId="4" fontId="5" fillId="0" borderId="0" xfId="8" applyNumberFormat="1" applyFont="1" applyFill="1" applyBorder="1" applyAlignment="1" applyProtection="1">
      <alignment horizontal="right" vertical="top"/>
      <protection locked="0"/>
    </xf>
    <xf numFmtId="0" fontId="23" fillId="0" borderId="0" xfId="0" applyNumberFormat="1" applyFont="1" applyFill="1" applyBorder="1" applyAlignment="1" applyProtection="1">
      <alignment vertical="top" wrapText="1"/>
      <protection hidden="1"/>
    </xf>
    <xf numFmtId="3" fontId="23" fillId="0" borderId="0" xfId="31" applyNumberFormat="1" applyFont="1" applyFill="1" applyBorder="1" applyAlignment="1" applyProtection="1">
      <alignment horizontal="right" vertical="center" wrapText="1"/>
    </xf>
    <xf numFmtId="49" fontId="15" fillId="0" borderId="0" xfId="0" applyNumberFormat="1" applyFont="1" applyFill="1" applyAlignment="1" applyProtection="1">
      <alignment horizontal="right" vertical="top"/>
    </xf>
    <xf numFmtId="1" fontId="17" fillId="0" borderId="19" xfId="0" applyNumberFormat="1" applyFont="1" applyFill="1" applyBorder="1" applyAlignment="1" applyProtection="1">
      <alignment horizontal="left" vertical="center" wrapText="1"/>
    </xf>
    <xf numFmtId="1" fontId="17" fillId="0" borderId="19" xfId="0" applyNumberFormat="1" applyFont="1" applyFill="1" applyBorder="1" applyAlignment="1" applyProtection="1">
      <alignment horizontal="left" vertical="center"/>
    </xf>
    <xf numFmtId="0" fontId="31" fillId="0" borderId="19" xfId="0" applyNumberFormat="1" applyFont="1" applyFill="1" applyBorder="1" applyAlignment="1" applyProtection="1">
      <alignment horizontal="left" vertical="center" wrapText="1"/>
    </xf>
    <xf numFmtId="4" fontId="15" fillId="0" borderId="19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Alignment="1" applyProtection="1">
      <alignment horizontal="right" vertical="top" shrinkToFit="1"/>
    </xf>
    <xf numFmtId="4" fontId="5" fillId="0" borderId="0" xfId="0" applyNumberFormat="1" applyFont="1" applyFill="1" applyAlignment="1" applyProtection="1">
      <alignment horizontal="right" vertical="top" shrinkToFit="1"/>
    </xf>
    <xf numFmtId="49" fontId="31" fillId="0" borderId="0" xfId="0" applyNumberFormat="1" applyFont="1" applyFill="1" applyBorder="1" applyAlignment="1" applyProtection="1">
      <alignment vertical="top" wrapText="1"/>
    </xf>
    <xf numFmtId="49" fontId="23" fillId="0" borderId="0" xfId="0" quotePrefix="1" applyNumberFormat="1" applyFont="1" applyFill="1" applyBorder="1" applyAlignment="1" applyProtection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right" vertical="top" wrapText="1"/>
    </xf>
    <xf numFmtId="49" fontId="23" fillId="0" borderId="0" xfId="0" applyNumberFormat="1" applyFont="1" applyFill="1" applyBorder="1" applyAlignment="1" applyProtection="1">
      <alignment horizontal="left" vertical="top" wrapText="1"/>
    </xf>
    <xf numFmtId="0" fontId="23" fillId="5" borderId="0" xfId="40" applyFont="1" applyFill="1" applyProtection="1">
      <protection hidden="1"/>
    </xf>
    <xf numFmtId="1" fontId="17" fillId="0" borderId="0" xfId="0" applyNumberFormat="1" applyFont="1" applyFill="1" applyBorder="1" applyAlignment="1" applyProtection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left" vertical="center" wrapText="1"/>
    </xf>
    <xf numFmtId="4" fontId="15" fillId="0" borderId="0" xfId="0" applyNumberFormat="1" applyFont="1" applyFill="1" applyBorder="1" applyAlignment="1" applyProtection="1">
      <alignment horizontal="right" vertical="center"/>
    </xf>
    <xf numFmtId="0" fontId="17" fillId="0" borderId="0" xfId="0" quotePrefix="1" applyNumberFormat="1" applyFont="1" applyFill="1" applyBorder="1" applyAlignment="1" applyProtection="1">
      <alignment horizontal="left" vertical="top" wrapText="1"/>
    </xf>
    <xf numFmtId="49" fontId="34" fillId="0" borderId="0" xfId="8" applyNumberFormat="1" applyFont="1" applyFill="1" applyAlignment="1" applyProtection="1">
      <alignment horizontal="right" vertical="top" wrapText="1"/>
    </xf>
    <xf numFmtId="1" fontId="17" fillId="0" borderId="19" xfId="0" applyNumberFormat="1" applyFont="1" applyFill="1" applyBorder="1" applyAlignment="1" applyProtection="1">
      <alignment horizontal="right" vertical="center" wrapText="1"/>
    </xf>
    <xf numFmtId="0" fontId="31" fillId="0" borderId="19" xfId="0" applyNumberFormat="1" applyFont="1" applyFill="1" applyBorder="1" applyAlignment="1" applyProtection="1">
      <alignment vertical="center" wrapText="1"/>
    </xf>
    <xf numFmtId="0" fontId="31" fillId="0" borderId="19" xfId="0" applyNumberFormat="1" applyFont="1" applyFill="1" applyBorder="1" applyAlignment="1" applyProtection="1">
      <alignment horizontal="right" vertical="center" wrapText="1"/>
    </xf>
    <xf numFmtId="3" fontId="15" fillId="0" borderId="19" xfId="31" applyNumberFormat="1" applyFont="1" applyFill="1" applyBorder="1" applyAlignment="1" applyProtection="1">
      <alignment horizontal="right" vertical="center" wrapText="1"/>
    </xf>
    <xf numFmtId="4" fontId="5" fillId="0" borderId="19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Alignment="1" applyProtection="1">
      <alignment horizontal="right" vertical="center"/>
    </xf>
    <xf numFmtId="49" fontId="15" fillId="0" borderId="0" xfId="0" applyNumberFormat="1" applyFont="1" applyFill="1" applyAlignment="1" applyProtection="1">
      <alignment horizontal="right" vertical="center"/>
    </xf>
    <xf numFmtId="165" fontId="8" fillId="2" borderId="18" xfId="0" applyNumberFormat="1" applyFont="1" applyFill="1" applyBorder="1" applyAlignment="1" applyProtection="1">
      <alignment horizontal="right" vertical="center" shrinkToFi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 shrinkToFit="1"/>
    </xf>
    <xf numFmtId="1" fontId="17" fillId="0" borderId="0" xfId="0" applyNumberFormat="1" applyFont="1" applyFill="1" applyBorder="1" applyAlignment="1" applyProtection="1">
      <alignment horizontal="right" vertical="center" wrapText="1"/>
    </xf>
    <xf numFmtId="0" fontId="31" fillId="0" borderId="0" xfId="0" applyNumberFormat="1" applyFont="1" applyFill="1" applyBorder="1" applyAlignment="1" applyProtection="1">
      <alignment vertical="center" wrapText="1"/>
    </xf>
    <xf numFmtId="0" fontId="31" fillId="0" borderId="0" xfId="0" applyNumberFormat="1" applyFont="1" applyFill="1" applyBorder="1" applyAlignment="1" applyProtection="1">
      <alignment horizontal="right" vertical="center" wrapText="1"/>
    </xf>
    <xf numFmtId="3" fontId="15" fillId="0" borderId="0" xfId="31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Border="1" applyAlignment="1" applyProtection="1">
      <alignment vertical="center"/>
    </xf>
    <xf numFmtId="0" fontId="5" fillId="3" borderId="0" xfId="5" applyProtection="1"/>
    <xf numFmtId="0" fontId="5" fillId="0" borderId="0" xfId="33" applyFont="1" applyFill="1" applyBorder="1" applyAlignment="1" applyProtection="1">
      <alignment horizontal="left" vertical="top" wrapText="1"/>
    </xf>
    <xf numFmtId="4" fontId="5" fillId="0" borderId="0" xfId="34" applyNumberFormat="1" applyFont="1" applyFill="1" applyAlignment="1" applyProtection="1">
      <alignment horizontal="right"/>
    </xf>
    <xf numFmtId="170" fontId="5" fillId="0" borderId="0" xfId="34" applyNumberFormat="1" applyFont="1" applyFill="1" applyBorder="1" applyAlignment="1" applyProtection="1">
      <alignment horizontal="right"/>
    </xf>
    <xf numFmtId="0" fontId="5" fillId="0" borderId="0" xfId="37" applyFont="1" applyFill="1" applyAlignment="1" applyProtection="1">
      <alignment vertical="top" wrapText="1"/>
    </xf>
    <xf numFmtId="0" fontId="20" fillId="0" borderId="0" xfId="34" applyNumberFormat="1" applyFont="1" applyFill="1" applyBorder="1" applyAlignment="1" applyProtection="1">
      <alignment horizontal="right" wrapText="1"/>
    </xf>
    <xf numFmtId="2" fontId="20" fillId="0" borderId="0" xfId="34" applyNumberFormat="1" applyFont="1" applyFill="1" applyBorder="1" applyAlignment="1" applyProtection="1">
      <alignment horizontal="right" wrapText="1"/>
    </xf>
    <xf numFmtId="4" fontId="20" fillId="0" borderId="0" xfId="34" applyNumberFormat="1" applyFont="1" applyFill="1" applyBorder="1" applyAlignment="1" applyProtection="1">
      <alignment horizontal="right"/>
    </xf>
    <xf numFmtId="0" fontId="21" fillId="0" borderId="0" xfId="33" applyFont="1" applyFill="1" applyBorder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left" vertical="top"/>
    </xf>
    <xf numFmtId="4" fontId="5" fillId="2" borderId="0" xfId="4" applyProtection="1">
      <alignment horizontal="right"/>
      <protection locked="0"/>
    </xf>
    <xf numFmtId="171" fontId="5" fillId="0" borderId="0" xfId="35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 vertical="top" shrinkToFit="1"/>
      <protection locked="0"/>
    </xf>
    <xf numFmtId="0" fontId="5" fillId="0" borderId="0" xfId="32" applyNumberFormat="1" applyFont="1" applyFill="1" applyAlignment="1" applyProtection="1">
      <protection locked="0"/>
    </xf>
    <xf numFmtId="4" fontId="5" fillId="2" borderId="0" xfId="38" applyProtection="1">
      <alignment horizontal="right" vertical="top"/>
      <protection locked="0"/>
    </xf>
    <xf numFmtId="0" fontId="5" fillId="0" borderId="0" xfId="39" applyFont="1" applyBorder="1" applyAlignment="1" applyProtection="1">
      <alignment vertical="top" wrapText="1"/>
    </xf>
    <xf numFmtId="49" fontId="8" fillId="0" borderId="0" xfId="0" applyNumberFormat="1" applyFont="1" applyFill="1" applyAlignment="1" applyProtection="1">
      <alignment vertical="top" wrapText="1"/>
    </xf>
    <xf numFmtId="4" fontId="5" fillId="2" borderId="0" xfId="4" applyFont="1" applyProtection="1">
      <alignment horizontal="right"/>
      <protection locked="0"/>
    </xf>
    <xf numFmtId="4" fontId="5" fillId="0" borderId="0" xfId="4" applyFont="1" applyFill="1" applyProtection="1">
      <alignment horizontal="right"/>
      <protection locked="0"/>
    </xf>
    <xf numFmtId="4" fontId="5" fillId="0" borderId="0" xfId="0" applyNumberFormat="1" applyFont="1" applyFill="1" applyAlignment="1" applyProtection="1">
      <alignment horizontal="right" shrinkToFit="1"/>
      <protection locked="0"/>
    </xf>
    <xf numFmtId="4" fontId="5" fillId="0" borderId="0" xfId="0" applyNumberFormat="1" applyFont="1" applyFill="1" applyBorder="1" applyAlignment="1" applyProtection="1">
      <alignment horizontal="right" shrinkToFit="1"/>
      <protection locked="0"/>
    </xf>
    <xf numFmtId="4" fontId="17" fillId="0" borderId="0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Fill="1" applyAlignment="1" applyProtection="1">
      <alignment horizontal="right" vertical="top"/>
    </xf>
    <xf numFmtId="3" fontId="15" fillId="0" borderId="19" xfId="31" applyNumberFormat="1" applyFont="1" applyFill="1" applyBorder="1" applyAlignment="1" applyProtection="1">
      <alignment horizontal="left" vertical="center" wrapText="1"/>
      <protection locked="0"/>
    </xf>
    <xf numFmtId="3" fontId="15" fillId="0" borderId="0" xfId="31" applyNumberFormat="1" applyFont="1" applyFill="1" applyBorder="1" applyAlignment="1" applyProtection="1">
      <alignment horizontal="left" vertical="center" wrapText="1"/>
      <protection locked="0"/>
    </xf>
  </cellXfs>
  <cellStyles count="42">
    <cellStyle name="Comma 3 2" xfId="12"/>
    <cellStyle name="Comma 3 3" xfId="13"/>
    <cellStyle name="Comma 3 4" xfId="14"/>
    <cellStyle name="Comma 4 2" xfId="15"/>
    <cellStyle name="Comma 4 3" xfId="16"/>
    <cellStyle name="Comma 4 4" xfId="17"/>
    <cellStyle name="Comma 5 2" xfId="18"/>
    <cellStyle name="Comma 6 2" xfId="19"/>
    <cellStyle name="Hiperpovezava 2" xfId="20"/>
    <cellStyle name="KOMENTAR" xfId="5"/>
    <cellStyle name="Naslov" xfId="1" builtinId="15" customBuiltin="1"/>
    <cellStyle name="Navadno" xfId="0" builtinId="0"/>
    <cellStyle name="Navadno 2" xfId="21"/>
    <cellStyle name="Navadno 2 2" xfId="29"/>
    <cellStyle name="Navadno 2 2 2" xfId="39"/>
    <cellStyle name="Navadno 3" xfId="28"/>
    <cellStyle name="Navadno 4" xfId="34"/>
    <cellStyle name="Navadno 6" xfId="26"/>
    <cellStyle name="Navadno 7" xfId="27"/>
    <cellStyle name="Navadno_04164-00_pzr_5_p_1" xfId="32"/>
    <cellStyle name="Navadno_04165-20-PZR-41-MP_Bistricai_popis_obj" xfId="40"/>
    <cellStyle name="Navadno_KALAMAR-PSO GREGORČIČEVA MS-16.11.04" xfId="33"/>
    <cellStyle name="Navadno_KALAMAR-PSO GREGORČIČEVA MS-16.11.04 2" xfId="37"/>
    <cellStyle name="Normal_1.3.2" xfId="6"/>
    <cellStyle name="Odstotek" xfId="31" builtinId="5"/>
    <cellStyle name="Odstotek 2" xfId="7"/>
    <cellStyle name="Odstotek 2 2" xfId="41"/>
    <cellStyle name="Percent 3 2" xfId="22"/>
    <cellStyle name="Percent 3 3" xfId="23"/>
    <cellStyle name="Percent 3 4" xfId="24"/>
    <cellStyle name="Percent 5 2" xfId="25"/>
    <cellStyle name="Pomoc" xfId="2"/>
    <cellStyle name="Rekapitulacija" xfId="3"/>
    <cellStyle name="Slog 1" xfId="8"/>
    <cellStyle name="STOLPEC_E" xfId="4"/>
    <cellStyle name="STOLPEC_E 2" xfId="35"/>
    <cellStyle name="STOLPEC_E 3" xfId="38"/>
    <cellStyle name="Valuta 2" xfId="9"/>
    <cellStyle name="Vejica" xfId="30" builtinId="3"/>
    <cellStyle name="Vejica 2" xfId="11"/>
    <cellStyle name="Vejica 3" xfId="10"/>
    <cellStyle name="Vejica 4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19050</xdr:rowOff>
    </xdr:from>
    <xdr:to>
      <xdr:col>5</xdr:col>
      <xdr:colOff>561975</xdr:colOff>
      <xdr:row>1</xdr:row>
      <xdr:rowOff>142875</xdr:rowOff>
    </xdr:to>
    <xdr:pic>
      <xdr:nvPicPr>
        <xdr:cNvPr id="7279" name="Picture 6" descr="SAVAZNAK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9050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19050</xdr:rowOff>
    </xdr:from>
    <xdr:to>
      <xdr:col>5</xdr:col>
      <xdr:colOff>561975</xdr:colOff>
      <xdr:row>1</xdr:row>
      <xdr:rowOff>142875</xdr:rowOff>
    </xdr:to>
    <xdr:pic>
      <xdr:nvPicPr>
        <xdr:cNvPr id="2" name="Picture 7" descr="SAVAZNA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9050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19050</xdr:rowOff>
    </xdr:from>
    <xdr:to>
      <xdr:col>5</xdr:col>
      <xdr:colOff>561975</xdr:colOff>
      <xdr:row>1</xdr:row>
      <xdr:rowOff>142875</xdr:rowOff>
    </xdr:to>
    <xdr:pic>
      <xdr:nvPicPr>
        <xdr:cNvPr id="2" name="Picture 7" descr="SAVAZNAK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9050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561975</xdr:colOff>
      <xdr:row>1</xdr:row>
      <xdr:rowOff>142875</xdr:rowOff>
    </xdr:to>
    <xdr:pic>
      <xdr:nvPicPr>
        <xdr:cNvPr id="2" name="Picture 1" descr="SAVAZNAK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0"/>
          <a:ext cx="561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Normal="100" zoomScaleSheetLayoutView="100" workbookViewId="0">
      <pane ySplit="4" topLeftCell="A14" activePane="bottomLeft" state="frozen"/>
      <selection pane="bottomLeft" activeCell="B36" sqref="B36"/>
    </sheetView>
  </sheetViews>
  <sheetFormatPr defaultColWidth="9" defaultRowHeight="12" x14ac:dyDescent="0.2"/>
  <cols>
    <col min="1" max="1" width="4.28515625" style="12" customWidth="1"/>
    <col min="2" max="2" width="40.7109375" style="13" customWidth="1"/>
    <col min="3" max="3" width="4.7109375" style="1" customWidth="1"/>
    <col min="4" max="4" width="7.7109375" style="2" customWidth="1"/>
    <col min="5" max="6" width="15.7109375" style="3" customWidth="1"/>
    <col min="7" max="16384" width="9" style="11"/>
  </cols>
  <sheetData>
    <row r="1" spans="1:12" s="4" customFormat="1" ht="12" customHeight="1" x14ac:dyDescent="0.2">
      <c r="I1" s="5"/>
    </row>
    <row r="2" spans="1:12" s="4" customFormat="1" ht="12" customHeight="1" x14ac:dyDescent="0.2">
      <c r="A2" s="45"/>
      <c r="B2" s="45"/>
      <c r="C2" s="45"/>
      <c r="D2" s="45"/>
      <c r="E2" s="45"/>
      <c r="I2" s="5"/>
    </row>
    <row r="3" spans="1:12" s="44" customFormat="1" ht="9" x14ac:dyDescent="0.2">
      <c r="A3" s="39"/>
      <c r="B3" s="40" t="s">
        <v>0</v>
      </c>
      <c r="C3" s="41"/>
      <c r="D3" s="41"/>
      <c r="E3" s="42"/>
      <c r="F3" s="37"/>
      <c r="G3" s="38"/>
    </row>
    <row r="4" spans="1:12" x14ac:dyDescent="0.2">
      <c r="A4" s="6"/>
      <c r="B4" s="7"/>
      <c r="C4" s="8"/>
      <c r="D4" s="9"/>
      <c r="E4" s="10"/>
      <c r="F4" s="10"/>
    </row>
    <row r="6" spans="1:12" s="15" customFormat="1" ht="20.100000000000001" customHeight="1" x14ac:dyDescent="0.2">
      <c r="A6" s="14" t="s">
        <v>2</v>
      </c>
      <c r="B6" s="16"/>
      <c r="C6" s="36" t="s">
        <v>5</v>
      </c>
      <c r="D6" s="18"/>
      <c r="E6" s="19"/>
      <c r="F6" s="19"/>
      <c r="H6" s="46"/>
      <c r="J6" s="46"/>
      <c r="K6" s="46"/>
      <c r="L6" s="43"/>
    </row>
    <row r="7" spans="1:12" s="15" customFormat="1" ht="20.100000000000001" customHeight="1" x14ac:dyDescent="0.2">
      <c r="A7" s="14"/>
      <c r="B7" s="16"/>
      <c r="C7" s="17"/>
      <c r="D7" s="18"/>
      <c r="E7" s="19"/>
      <c r="F7" s="19"/>
    </row>
    <row r="8" spans="1:12" s="15" customFormat="1" ht="20.100000000000001" customHeight="1" x14ac:dyDescent="0.2">
      <c r="A8" s="14"/>
      <c r="B8" s="15" t="s">
        <v>135</v>
      </c>
      <c r="C8" s="17"/>
      <c r="D8" s="18"/>
      <c r="E8" s="19"/>
      <c r="F8" s="19"/>
    </row>
    <row r="9" spans="1:12" s="15" customFormat="1" ht="20.100000000000001" customHeight="1" x14ac:dyDescent="0.2">
      <c r="A9" s="14" t="s">
        <v>2</v>
      </c>
      <c r="C9" s="17"/>
      <c r="D9" s="18"/>
      <c r="E9" s="19"/>
      <c r="F9" s="19"/>
    </row>
    <row r="10" spans="1:12" s="15" customFormat="1" ht="15" customHeight="1" x14ac:dyDescent="0.2">
      <c r="A10" s="14"/>
      <c r="B10" s="15" t="s">
        <v>136</v>
      </c>
      <c r="C10" s="17"/>
      <c r="D10" s="18"/>
      <c r="E10" s="19"/>
      <c r="F10" s="19"/>
    </row>
    <row r="11" spans="1:12" s="15" customFormat="1" ht="15" customHeight="1" x14ac:dyDescent="0.2">
      <c r="A11" s="14"/>
      <c r="B11" s="15" t="s">
        <v>137</v>
      </c>
      <c r="C11" s="17"/>
      <c r="D11" s="18"/>
      <c r="E11" s="19"/>
      <c r="F11" s="19"/>
    </row>
    <row r="12" spans="1:12" s="15" customFormat="1" ht="15" customHeight="1" x14ac:dyDescent="0.2">
      <c r="A12" s="14"/>
      <c r="C12" s="17"/>
      <c r="D12" s="18"/>
      <c r="E12" s="19"/>
      <c r="F12" s="19"/>
    </row>
    <row r="13" spans="1:12" s="15" customFormat="1" ht="15" customHeight="1" x14ac:dyDescent="0.2">
      <c r="A13" s="14"/>
      <c r="B13" s="15" t="s">
        <v>138</v>
      </c>
      <c r="C13" s="17"/>
      <c r="D13" s="18"/>
      <c r="E13" s="19"/>
      <c r="F13" s="19"/>
    </row>
    <row r="14" spans="1:12" s="15" customFormat="1" ht="15" customHeight="1" x14ac:dyDescent="0.2">
      <c r="A14" s="14"/>
      <c r="C14" s="17"/>
      <c r="D14" s="18"/>
      <c r="E14" s="19"/>
      <c r="F14" s="19"/>
    </row>
    <row r="15" spans="1:12" s="15" customFormat="1" ht="15" customHeight="1" x14ac:dyDescent="0.2">
      <c r="A15" s="14"/>
      <c r="C15" s="17"/>
      <c r="D15" s="18"/>
      <c r="E15" s="19"/>
      <c r="F15" s="19"/>
    </row>
    <row r="16" spans="1:12" s="15" customFormat="1" ht="15" customHeight="1" x14ac:dyDescent="0.2">
      <c r="A16" s="14" t="s">
        <v>2</v>
      </c>
      <c r="B16" s="15" t="s">
        <v>139</v>
      </c>
      <c r="C16" s="17"/>
      <c r="D16" s="18"/>
      <c r="E16" s="19"/>
      <c r="F16" s="19"/>
    </row>
    <row r="17" spans="1:11" s="15" customFormat="1" ht="15" customHeight="1" x14ac:dyDescent="0.2">
      <c r="A17" s="14"/>
      <c r="B17" s="15" t="s">
        <v>140</v>
      </c>
      <c r="C17" s="17"/>
      <c r="D17" s="18"/>
      <c r="E17" s="19"/>
      <c r="F17" s="19"/>
    </row>
    <row r="18" spans="1:11" s="15" customFormat="1" ht="15" customHeight="1" x14ac:dyDescent="0.2">
      <c r="A18" s="14"/>
      <c r="C18" s="17"/>
      <c r="D18" s="18"/>
      <c r="E18" s="19"/>
      <c r="F18" s="19"/>
    </row>
    <row r="19" spans="1:11" s="15" customFormat="1" ht="15" customHeight="1" x14ac:dyDescent="0.2">
      <c r="A19" s="14"/>
      <c r="C19" s="17"/>
      <c r="D19" s="18"/>
      <c r="E19" s="19"/>
      <c r="F19" s="19"/>
    </row>
    <row r="20" spans="1:11" s="15" customFormat="1" ht="15" customHeight="1" x14ac:dyDescent="0.2">
      <c r="A20" s="14"/>
      <c r="C20" s="17"/>
      <c r="D20" s="18"/>
      <c r="E20" s="19"/>
      <c r="F20" s="19"/>
    </row>
    <row r="21" spans="1:11" s="15" customFormat="1" ht="15" customHeight="1" x14ac:dyDescent="0.2">
      <c r="A21" s="14"/>
      <c r="C21" s="17"/>
      <c r="D21" s="18"/>
      <c r="E21" s="19"/>
      <c r="F21" s="19"/>
    </row>
    <row r="22" spans="1:11" s="15" customFormat="1" ht="15" customHeight="1" x14ac:dyDescent="0.2">
      <c r="A22" s="14"/>
      <c r="C22" s="17"/>
      <c r="D22" s="18"/>
      <c r="E22" s="19"/>
      <c r="F22" s="19"/>
    </row>
    <row r="23" spans="1:11" s="15" customFormat="1" ht="15" customHeight="1" x14ac:dyDescent="0.2">
      <c r="A23" s="14"/>
      <c r="C23" s="17"/>
      <c r="D23" s="18"/>
      <c r="E23" s="19"/>
      <c r="F23" s="19"/>
    </row>
    <row r="24" spans="1:11" s="15" customFormat="1" ht="20.100000000000001" customHeight="1" x14ac:dyDescent="0.2">
      <c r="A24" s="14"/>
      <c r="B24" s="16"/>
      <c r="C24" s="36" t="s">
        <v>6</v>
      </c>
      <c r="D24" s="18"/>
      <c r="E24" s="19"/>
      <c r="F24" s="19"/>
      <c r="H24" s="46"/>
      <c r="J24" s="46"/>
      <c r="K24" s="46"/>
    </row>
    <row r="25" spans="1:11" s="15" customFormat="1" ht="20.100000000000001" customHeight="1" x14ac:dyDescent="0.2">
      <c r="A25" s="14"/>
      <c r="B25" s="16"/>
      <c r="C25" s="36"/>
      <c r="D25" s="18"/>
      <c r="E25" s="19"/>
      <c r="F25" s="19"/>
    </row>
    <row r="26" spans="1:11" s="15" customFormat="1" ht="20.100000000000001" customHeight="1" thickBot="1" x14ac:dyDescent="0.25">
      <c r="A26" s="14"/>
      <c r="B26" s="16"/>
      <c r="C26" s="36"/>
      <c r="D26" s="18"/>
      <c r="E26" s="19"/>
      <c r="F26" s="19"/>
    </row>
    <row r="27" spans="1:11" s="15" customFormat="1" ht="20.100000000000001" customHeight="1" thickTop="1" x14ac:dyDescent="0.2">
      <c r="A27" s="14"/>
      <c r="B27" s="53" t="s">
        <v>134</v>
      </c>
      <c r="C27" s="54"/>
      <c r="D27" s="55"/>
      <c r="E27" s="56"/>
      <c r="F27" s="57" t="str">
        <f>'0-Splosno'!F21</f>
        <v xml:space="preserve"> </v>
      </c>
    </row>
    <row r="28" spans="1:11" s="15" customFormat="1" ht="20.100000000000001" customHeight="1" x14ac:dyDescent="0.2">
      <c r="A28" s="14"/>
      <c r="B28" s="58" t="s">
        <v>7</v>
      </c>
      <c r="C28" s="59"/>
      <c r="D28" s="60"/>
      <c r="E28" s="61"/>
      <c r="F28" s="246" t="str">
        <f>'1-GO dela'!F115</f>
        <v xml:space="preserve"> </v>
      </c>
    </row>
    <row r="29" spans="1:11" s="15" customFormat="1" ht="20.100000000000001" customHeight="1" x14ac:dyDescent="0.2">
      <c r="A29" s="14" t="s">
        <v>2</v>
      </c>
      <c r="B29" s="47" t="s">
        <v>8</v>
      </c>
      <c r="C29" s="48"/>
      <c r="D29" s="49"/>
      <c r="E29" s="50"/>
      <c r="F29" s="52">
        <f>'4 - EI dela'!F115</f>
        <v>0</v>
      </c>
    </row>
    <row r="30" spans="1:11" s="15" customFormat="1" ht="20.100000000000001" customHeight="1" thickBot="1" x14ac:dyDescent="0.25">
      <c r="A30" s="14"/>
      <c r="B30" s="58"/>
      <c r="C30" s="59"/>
      <c r="D30" s="60"/>
      <c r="E30" s="61"/>
      <c r="F30" s="62"/>
    </row>
    <row r="31" spans="1:11" s="15" customFormat="1" ht="20.100000000000001" customHeight="1" thickTop="1" x14ac:dyDescent="0.2">
      <c r="A31" s="14" t="s">
        <v>2</v>
      </c>
      <c r="B31" s="21" t="s">
        <v>1</v>
      </c>
      <c r="C31" s="22"/>
      <c r="D31" s="23"/>
      <c r="E31" s="24"/>
      <c r="F31" s="25" t="str">
        <f>IF(SUM(F27:F29)=0," ",SUM(F27:F29))</f>
        <v xml:space="preserve"> </v>
      </c>
    </row>
    <row r="32" spans="1:11" s="15" customFormat="1" ht="20.100000000000001" customHeight="1" thickBot="1" x14ac:dyDescent="0.25">
      <c r="A32" s="14" t="s">
        <v>2</v>
      </c>
      <c r="B32" s="26" t="s">
        <v>3</v>
      </c>
      <c r="C32" s="27"/>
      <c r="D32" s="28"/>
      <c r="E32" s="29"/>
      <c r="F32" s="30" t="str">
        <f>IF(SUM(F31)=0," ",0.22*SUM(F31))</f>
        <v xml:space="preserve"> </v>
      </c>
      <c r="I32" s="51"/>
    </row>
    <row r="33" spans="1:6" s="15" customFormat="1" ht="20.100000000000001" customHeight="1" thickTop="1" thickBot="1" x14ac:dyDescent="0.25">
      <c r="A33" s="14"/>
      <c r="B33" s="31" t="s">
        <v>4</v>
      </c>
      <c r="C33" s="32"/>
      <c r="D33" s="33"/>
      <c r="E33" s="34"/>
      <c r="F33" s="35" t="str">
        <f>IF(SUM(F31:F32)=0," ",SUM(F31:F32))</f>
        <v xml:space="preserve"> </v>
      </c>
    </row>
    <row r="34" spans="1:6" s="15" customFormat="1" ht="20.100000000000001" customHeight="1" thickTop="1" x14ac:dyDescent="0.2">
      <c r="A34" s="14" t="s">
        <v>2</v>
      </c>
    </row>
    <row r="35" spans="1:6" s="15" customFormat="1" ht="20.100000000000001" customHeight="1" x14ac:dyDescent="0.2">
      <c r="A35" s="14"/>
    </row>
    <row r="36" spans="1:6" s="15" customFormat="1" ht="15" customHeight="1" x14ac:dyDescent="0.2">
      <c r="A36" s="14"/>
      <c r="C36" s="17"/>
      <c r="D36" s="18"/>
      <c r="E36" s="19"/>
      <c r="F36" s="19"/>
    </row>
    <row r="37" spans="1:6" s="15" customFormat="1" ht="20.100000000000001" customHeight="1" x14ac:dyDescent="0.2">
      <c r="A37" s="14"/>
    </row>
    <row r="38" spans="1:6" x14ac:dyDescent="0.2">
      <c r="B38" s="11"/>
      <c r="C38" s="11"/>
      <c r="D38" s="11"/>
      <c r="E38" s="11"/>
      <c r="F38" s="11"/>
    </row>
    <row r="39" spans="1:6" x14ac:dyDescent="0.2">
      <c r="B39" s="247"/>
      <c r="C39" s="248"/>
      <c r="D39" s="249"/>
      <c r="E39" s="20"/>
      <c r="F39" s="20"/>
    </row>
    <row r="40" spans="1:6" x14ac:dyDescent="0.2">
      <c r="B40" s="247"/>
      <c r="C40" s="248"/>
      <c r="D40" s="249"/>
      <c r="E40" s="20"/>
      <c r="F40" s="20"/>
    </row>
    <row r="41" spans="1:6" x14ac:dyDescent="0.2">
      <c r="B41" s="247"/>
      <c r="C41" s="248"/>
      <c r="D41" s="249"/>
      <c r="E41" s="20"/>
      <c r="F41" s="20"/>
    </row>
    <row r="42" spans="1:6" x14ac:dyDescent="0.2">
      <c r="B42" s="247"/>
      <c r="C42" s="248"/>
      <c r="D42" s="249"/>
      <c r="E42" s="20"/>
      <c r="F42" s="20"/>
    </row>
    <row r="43" spans="1:6" x14ac:dyDescent="0.2">
      <c r="B43" s="247"/>
      <c r="C43" s="248"/>
      <c r="D43" s="249"/>
      <c r="E43" s="20"/>
      <c r="F43" s="20"/>
    </row>
  </sheetData>
  <sheetProtection algorithmName="SHA-512" hashValue="bjIKY77E+f05OBpjiLoTUttgcZc4L6stGozS8SoVnc7HBcCjliX+GxM5egqZ91bEz5/JfbziWXof2IWMpl1vqw==" saltValue="4uOTlrAZAlNy94WSlYpNEg==" spinCount="100000" sheet="1" objects="1" scenarios="1" formatCells="0" formatColumns="0" formatRows="0"/>
  <phoneticPr fontId="6" type="noConversion"/>
  <pageMargins left="0.98425196850393704" right="0.59055118110236227" top="0.39370078740157483" bottom="0.98425196850393704" header="0.19685039370078741" footer="0.39370078740157483"/>
  <pageSetup paperSize="9" orientation="portrait" r:id="rId1"/>
  <headerFooter>
    <oddFooter>&amp;L&amp;"Arial,Poševno"&amp;8Obnova strehe V in S trakta Gradu Brežice
doc: &amp;F&amp;R&amp;"Arial,Krepko"&amp;20 0&amp;"Arial,Poševno"&amp;8
list št: p/&amp;P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SheetLayoutView="100" workbookViewId="0">
      <pane ySplit="6" topLeftCell="A7" activePane="bottomLeft" state="frozen"/>
      <selection activeCell="E13" sqref="E13"/>
      <selection pane="bottomLeft" activeCell="E19" sqref="E19"/>
    </sheetView>
  </sheetViews>
  <sheetFormatPr defaultColWidth="9" defaultRowHeight="12" x14ac:dyDescent="0.2"/>
  <cols>
    <col min="1" max="1" width="4.28515625" style="74" customWidth="1"/>
    <col min="2" max="2" width="40.7109375" style="13" customWidth="1"/>
    <col min="3" max="3" width="4.7109375" style="1" customWidth="1"/>
    <col min="4" max="4" width="7.7109375" style="2" customWidth="1"/>
    <col min="5" max="6" width="15.7109375" style="3" customWidth="1"/>
    <col min="7" max="7" width="9" style="11"/>
    <col min="8" max="11" width="9" style="255"/>
    <col min="12" max="16384" width="9" style="11"/>
  </cols>
  <sheetData>
    <row r="1" spans="1:11" s="4" customFormat="1" x14ac:dyDescent="0.2">
      <c r="A1" s="63"/>
      <c r="H1" s="255"/>
      <c r="I1" s="255"/>
      <c r="J1" s="255"/>
      <c r="K1" s="255"/>
    </row>
    <row r="2" spans="1:11" s="4" customFormat="1" x14ac:dyDescent="0.2">
      <c r="A2" s="64"/>
      <c r="B2" s="45"/>
      <c r="C2" s="45"/>
      <c r="D2" s="45"/>
      <c r="E2" s="45"/>
      <c r="H2" s="255"/>
      <c r="I2" s="255"/>
      <c r="J2" s="255"/>
      <c r="K2" s="255"/>
    </row>
    <row r="3" spans="1:11" s="4" customFormat="1" x14ac:dyDescent="0.2">
      <c r="A3" s="63"/>
      <c r="H3" s="255"/>
      <c r="I3" s="255"/>
      <c r="J3" s="255"/>
      <c r="K3" s="255"/>
    </row>
    <row r="4" spans="1:11" s="70" customFormat="1" ht="12.75" x14ac:dyDescent="0.25">
      <c r="A4" s="65"/>
      <c r="B4" s="66" t="s">
        <v>9</v>
      </c>
      <c r="C4" s="67" t="s">
        <v>10</v>
      </c>
      <c r="D4" s="68" t="s">
        <v>11</v>
      </c>
      <c r="E4" s="69" t="s">
        <v>12</v>
      </c>
      <c r="F4" s="69" t="s">
        <v>13</v>
      </c>
      <c r="H4" s="255"/>
      <c r="I4" s="255"/>
      <c r="J4" s="255"/>
      <c r="K4" s="255"/>
    </row>
    <row r="5" spans="1:11" s="72" customFormat="1" x14ac:dyDescent="0.2">
      <c r="A5" s="71"/>
      <c r="B5" s="40" t="s">
        <v>0</v>
      </c>
      <c r="C5" s="41"/>
      <c r="D5" s="41"/>
      <c r="E5" s="42"/>
      <c r="F5" s="40"/>
      <c r="G5" s="38"/>
      <c r="H5" s="255"/>
      <c r="I5" s="255"/>
      <c r="J5" s="255"/>
      <c r="K5" s="255"/>
    </row>
    <row r="6" spans="1:11" x14ac:dyDescent="0.2">
      <c r="A6" s="73"/>
      <c r="B6" s="7"/>
      <c r="C6" s="8"/>
      <c r="D6" s="9"/>
      <c r="E6" s="10"/>
      <c r="F6" s="10"/>
    </row>
    <row r="7" spans="1:11" ht="12.75" x14ac:dyDescent="0.2">
      <c r="B7" s="75"/>
      <c r="G7" s="76"/>
    </row>
    <row r="8" spans="1:11" s="80" customFormat="1" x14ac:dyDescent="0.2">
      <c r="A8" s="77"/>
      <c r="B8" s="78"/>
      <c r="C8" s="1"/>
      <c r="D8" s="2"/>
      <c r="E8" s="3"/>
      <c r="F8" s="3"/>
      <c r="G8" s="79"/>
      <c r="H8" s="255"/>
      <c r="I8" s="255"/>
      <c r="J8" s="255"/>
      <c r="K8" s="255"/>
    </row>
    <row r="9" spans="1:11" ht="12.75" x14ac:dyDescent="0.2">
      <c r="B9" s="75"/>
      <c r="G9" s="79"/>
    </row>
    <row r="10" spans="1:11" ht="12.75" x14ac:dyDescent="0.2">
      <c r="B10" s="75"/>
      <c r="G10" s="79"/>
    </row>
    <row r="11" spans="1:11" x14ac:dyDescent="0.2">
      <c r="A11" s="81">
        <f>IF(B10="",1+MAX($A$8:A10),"")</f>
        <v>1</v>
      </c>
      <c r="B11" s="256" t="s">
        <v>14</v>
      </c>
      <c r="C11" s="83"/>
      <c r="D11" s="84"/>
      <c r="E11" s="257"/>
      <c r="F11" s="258"/>
      <c r="G11" s="79"/>
    </row>
    <row r="12" spans="1:11" x14ac:dyDescent="0.2">
      <c r="A12" s="81" t="str">
        <f>IF(B11="",1+MAX($A$8:A11),"")</f>
        <v/>
      </c>
      <c r="B12" s="82"/>
      <c r="C12" s="83" t="s">
        <v>15</v>
      </c>
      <c r="D12" s="84">
        <v>1</v>
      </c>
      <c r="E12" s="265"/>
      <c r="F12" s="85" t="str">
        <f>IF((D12*E12)=0," ",(D12*E12))</f>
        <v xml:space="preserve"> </v>
      </c>
      <c r="G12" s="79"/>
    </row>
    <row r="13" spans="1:11" x14ac:dyDescent="0.2">
      <c r="A13" s="81"/>
      <c r="B13" s="82"/>
      <c r="C13" s="83"/>
      <c r="D13" s="84"/>
      <c r="E13" s="266"/>
      <c r="F13" s="86"/>
      <c r="G13" s="79"/>
    </row>
    <row r="14" spans="1:11" ht="96" x14ac:dyDescent="0.2">
      <c r="A14" s="81">
        <f>IF(B13="",1+MAX($A$8:A13),"")</f>
        <v>2</v>
      </c>
      <c r="B14" s="259" t="s">
        <v>16</v>
      </c>
      <c r="C14" s="260"/>
      <c r="D14" s="261"/>
      <c r="E14" s="87"/>
      <c r="F14" s="262"/>
      <c r="G14" s="79"/>
    </row>
    <row r="15" spans="1:11" ht="13.5" x14ac:dyDescent="0.2">
      <c r="A15" s="81" t="str">
        <f>IF(B14="",1+MAX($A$8:A14),"")</f>
        <v/>
      </c>
      <c r="B15" s="263"/>
      <c r="C15" s="83" t="s">
        <v>17</v>
      </c>
      <c r="D15" s="84">
        <v>1</v>
      </c>
      <c r="E15" s="265"/>
      <c r="F15" s="85" t="str">
        <f>IF((D15*E15)=0," ",(D15*E15))</f>
        <v xml:space="preserve"> </v>
      </c>
      <c r="G15" s="79"/>
    </row>
    <row r="16" spans="1:11" x14ac:dyDescent="0.2">
      <c r="A16" s="81"/>
      <c r="B16" s="88"/>
      <c r="C16" s="89"/>
      <c r="D16" s="90"/>
      <c r="E16" s="267"/>
      <c r="F16" s="85"/>
      <c r="G16" s="79"/>
    </row>
    <row r="17" spans="1:7" ht="84" x14ac:dyDescent="0.2">
      <c r="A17" s="81">
        <f>IF(B16="",1+MAX($A$8:A16),"")</f>
        <v>3</v>
      </c>
      <c r="B17" s="92" t="s">
        <v>18</v>
      </c>
      <c r="C17" s="80"/>
      <c r="D17" s="80"/>
      <c r="E17" s="268"/>
      <c r="F17" s="80"/>
      <c r="G17" s="79"/>
    </row>
    <row r="18" spans="1:7" x14ac:dyDescent="0.2">
      <c r="A18" s="264"/>
      <c r="B18" s="92"/>
      <c r="C18" s="93" t="s">
        <v>19</v>
      </c>
      <c r="D18" s="94">
        <v>4</v>
      </c>
      <c r="E18" s="269"/>
      <c r="F18" s="85" t="str">
        <f>IF((D18*E18)=0," ",(D18*E18))</f>
        <v xml:space="preserve"> </v>
      </c>
      <c r="G18" s="79"/>
    </row>
    <row r="19" spans="1:7" ht="12.75" x14ac:dyDescent="0.2">
      <c r="B19" s="75"/>
      <c r="G19" s="79"/>
    </row>
    <row r="20" spans="1:7" x14ac:dyDescent="0.2">
      <c r="A20" s="95" t="s">
        <v>20</v>
      </c>
      <c r="G20" s="79"/>
    </row>
    <row r="21" spans="1:7" ht="12.75" x14ac:dyDescent="0.25">
      <c r="A21" s="96"/>
      <c r="B21" s="13" t="s">
        <v>143</v>
      </c>
      <c r="F21" s="97" t="str">
        <f>IF(SUM(F9:F19)=0," ",SUM(F9:F19))</f>
        <v xml:space="preserve"> </v>
      </c>
      <c r="G21" s="79"/>
    </row>
    <row r="22" spans="1:7" x14ac:dyDescent="0.2">
      <c r="A22" s="95" t="s">
        <v>20</v>
      </c>
      <c r="G22" s="79"/>
    </row>
  </sheetData>
  <sheetProtection algorithmName="SHA-512" hashValue="cf+fKx78hDKAaa41Gp5zFk6gBlpal2DilVwDPzGioHdqzH4ANmgQ7SCM2w6W8YVgKrjZHRwnYFoxZbRPmL/68A==" saltValue="W9u+Xm57gicolONdbxdtwg==" spinCount="100000" sheet="1" objects="1" scenarios="1" formatCells="0" formatColumns="0" formatRows="0"/>
  <pageMargins left="0.98425196850393704" right="0.59055118110236227" top="0.39370078740157483" bottom="0.98425196850393704" header="0.19685039370078741" footer="0.39370078740157483"/>
  <pageSetup paperSize="9" orientation="portrait" r:id="rId1"/>
  <headerFooter>
    <oddFooter>&amp;L&amp;"Arial,Poševno"&amp;8Grad Brežice, dokončanje obnove vzhodnega trakta - &amp;A
doc: &amp;F&amp;R&amp;"Arial,Krepko"&amp;20 1/2
&amp;"Arial,Poševno"&amp;8
list št: p/&amp;P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6"/>
  <sheetViews>
    <sheetView view="pageBreakPreview" zoomScaleSheetLayoutView="100" workbookViewId="0">
      <pane ySplit="6" topLeftCell="A28" activePane="bottomLeft" state="frozen"/>
      <selection activeCell="E13" sqref="E13"/>
      <selection pane="bottomLeft" activeCell="D41" sqref="D41"/>
    </sheetView>
  </sheetViews>
  <sheetFormatPr defaultColWidth="9" defaultRowHeight="12" x14ac:dyDescent="0.2"/>
  <cols>
    <col min="1" max="1" width="4.28515625" style="12" customWidth="1"/>
    <col min="2" max="2" width="40.7109375" style="13" customWidth="1"/>
    <col min="3" max="3" width="4.7109375" style="1" customWidth="1"/>
    <col min="4" max="4" width="10.140625" style="114" customWidth="1"/>
    <col min="5" max="5" width="13.7109375" style="114" customWidth="1"/>
    <col min="6" max="6" width="15" style="114" customWidth="1"/>
    <col min="7" max="7" width="9" style="11"/>
    <col min="8" max="11" width="9" style="100"/>
    <col min="12" max="16384" width="9" style="11"/>
  </cols>
  <sheetData>
    <row r="1" spans="1:11" s="98" customFormat="1" x14ac:dyDescent="0.2">
      <c r="D1" s="99"/>
      <c r="E1" s="99"/>
      <c r="F1" s="99"/>
      <c r="H1" s="100"/>
      <c r="I1" s="100"/>
      <c r="J1" s="100"/>
      <c r="K1" s="100"/>
    </row>
    <row r="2" spans="1:11" s="98" customFormat="1" x14ac:dyDescent="0.2">
      <c r="A2" s="101"/>
      <c r="B2" s="101"/>
      <c r="C2" s="101"/>
      <c r="D2" s="102"/>
      <c r="E2" s="102"/>
      <c r="F2" s="99"/>
      <c r="H2" s="100"/>
      <c r="I2" s="100"/>
      <c r="J2" s="100"/>
      <c r="K2" s="100"/>
    </row>
    <row r="3" spans="1:11" s="98" customFormat="1" x14ac:dyDescent="0.2">
      <c r="D3" s="99"/>
      <c r="E3" s="99"/>
      <c r="F3" s="99"/>
      <c r="H3" s="100"/>
      <c r="I3" s="100"/>
      <c r="J3" s="100"/>
      <c r="K3" s="100"/>
    </row>
    <row r="4" spans="1:11" s="70" customFormat="1" ht="12.75" x14ac:dyDescent="0.25">
      <c r="A4" s="103"/>
      <c r="B4" s="66" t="s">
        <v>9</v>
      </c>
      <c r="C4" s="67" t="s">
        <v>10</v>
      </c>
      <c r="D4" s="104" t="s">
        <v>11</v>
      </c>
      <c r="E4" s="104" t="s">
        <v>12</v>
      </c>
      <c r="F4" s="104" t="s">
        <v>13</v>
      </c>
      <c r="H4" s="100"/>
      <c r="I4" s="100"/>
      <c r="J4" s="100"/>
      <c r="K4" s="100"/>
    </row>
    <row r="5" spans="1:11" s="112" customFormat="1" x14ac:dyDescent="0.2">
      <c r="A5" s="105"/>
      <c r="B5" s="106" t="s">
        <v>0</v>
      </c>
      <c r="C5" s="107"/>
      <c r="D5" s="108"/>
      <c r="E5" s="109"/>
      <c r="F5" s="110"/>
      <c r="G5" s="111"/>
      <c r="H5" s="100"/>
      <c r="I5" s="100"/>
      <c r="J5" s="100"/>
      <c r="K5" s="100"/>
    </row>
    <row r="6" spans="1:11" x14ac:dyDescent="0.2">
      <c r="A6" s="6"/>
      <c r="B6" s="7"/>
      <c r="C6" s="8"/>
      <c r="D6" s="113"/>
      <c r="E6" s="113"/>
      <c r="F6" s="113"/>
    </row>
    <row r="7" spans="1:11" ht="12.75" x14ac:dyDescent="0.2">
      <c r="B7" s="75"/>
      <c r="G7" s="76"/>
    </row>
    <row r="8" spans="1:11" s="80" customFormat="1" x14ac:dyDescent="0.2">
      <c r="A8" s="115"/>
      <c r="B8" s="78"/>
      <c r="C8" s="1"/>
      <c r="D8" s="114"/>
      <c r="E8" s="114"/>
      <c r="F8" s="114"/>
      <c r="G8" s="79"/>
      <c r="H8" s="100"/>
      <c r="I8" s="100"/>
      <c r="J8" s="100"/>
      <c r="K8" s="100"/>
    </row>
    <row r="9" spans="1:11" ht="12.75" x14ac:dyDescent="0.2">
      <c r="B9" s="75"/>
      <c r="G9" s="79"/>
    </row>
    <row r="10" spans="1:11" s="80" customFormat="1" x14ac:dyDescent="0.2">
      <c r="A10" s="115"/>
      <c r="B10" s="78"/>
      <c r="C10" s="1"/>
      <c r="D10" s="114"/>
      <c r="E10" s="114"/>
      <c r="F10" s="114"/>
      <c r="G10" s="79"/>
      <c r="H10" s="100"/>
      <c r="I10" s="100"/>
      <c r="J10" s="100"/>
      <c r="K10" s="100"/>
    </row>
    <row r="11" spans="1:11" s="120" customFormat="1" ht="12.75" x14ac:dyDescent="0.25">
      <c r="A11" s="116"/>
      <c r="B11" s="117" t="s">
        <v>21</v>
      </c>
      <c r="C11" s="118"/>
      <c r="D11" s="119"/>
      <c r="E11" s="119"/>
      <c r="F11" s="119"/>
      <c r="G11" s="79"/>
      <c r="H11" s="100"/>
      <c r="I11" s="100"/>
      <c r="J11" s="100"/>
      <c r="K11" s="100"/>
    </row>
    <row r="12" spans="1:11" s="120" customFormat="1" ht="36" x14ac:dyDescent="0.25">
      <c r="A12" s="116"/>
      <c r="B12" s="121" t="s">
        <v>22</v>
      </c>
      <c r="C12" s="118"/>
      <c r="D12" s="119"/>
      <c r="E12" s="119"/>
      <c r="F12" s="119"/>
      <c r="G12" s="79"/>
      <c r="H12" s="100"/>
      <c r="I12" s="100"/>
      <c r="J12" s="100"/>
      <c r="K12" s="100"/>
    </row>
    <row r="13" spans="1:11" s="120" customFormat="1" ht="12.75" x14ac:dyDescent="0.25">
      <c r="A13" s="116"/>
      <c r="B13" s="117"/>
      <c r="C13" s="118"/>
      <c r="D13" s="119"/>
      <c r="E13" s="119"/>
      <c r="F13" s="119"/>
      <c r="G13" s="79"/>
      <c r="H13" s="100"/>
      <c r="I13" s="100"/>
      <c r="J13" s="100"/>
      <c r="K13" s="100"/>
    </row>
    <row r="14" spans="1:11" s="120" customFormat="1" ht="102" x14ac:dyDescent="0.25">
      <c r="A14" s="116"/>
      <c r="B14" s="122" t="s">
        <v>23</v>
      </c>
      <c r="C14" s="118"/>
      <c r="D14" s="119"/>
      <c r="E14" s="119"/>
      <c r="F14" s="119"/>
      <c r="G14" s="79"/>
      <c r="H14" s="100"/>
      <c r="I14" s="100"/>
      <c r="J14" s="100"/>
      <c r="K14" s="100"/>
    </row>
    <row r="15" spans="1:11" s="120" customFormat="1" ht="12.75" x14ac:dyDescent="0.25">
      <c r="A15" s="116"/>
      <c r="B15" s="117"/>
      <c r="C15" s="118"/>
      <c r="D15" s="119"/>
      <c r="E15" s="119"/>
      <c r="F15" s="119"/>
      <c r="G15" s="79"/>
      <c r="H15" s="100"/>
      <c r="I15" s="100"/>
      <c r="J15" s="100"/>
      <c r="K15" s="100"/>
    </row>
    <row r="16" spans="1:11" s="120" customFormat="1" ht="89.25" x14ac:dyDescent="0.25">
      <c r="A16" s="116"/>
      <c r="B16" s="123" t="s">
        <v>24</v>
      </c>
      <c r="C16" s="118"/>
      <c r="D16" s="119"/>
      <c r="E16" s="119"/>
      <c r="F16" s="119"/>
      <c r="G16" s="79"/>
      <c r="H16" s="100"/>
      <c r="I16" s="100"/>
      <c r="J16" s="100"/>
      <c r="K16" s="100"/>
    </row>
    <row r="17" spans="1:11" s="120" customFormat="1" ht="12.75" x14ac:dyDescent="0.25">
      <c r="A17" s="116"/>
      <c r="B17" s="124"/>
      <c r="C17" s="118"/>
      <c r="D17" s="119"/>
      <c r="E17" s="119"/>
      <c r="F17" s="119"/>
      <c r="G17" s="79"/>
      <c r="H17" s="100"/>
      <c r="I17" s="100"/>
      <c r="J17" s="100"/>
      <c r="K17" s="100"/>
    </row>
    <row r="18" spans="1:11" s="120" customFormat="1" ht="12.75" x14ac:dyDescent="0.25">
      <c r="A18" s="116"/>
      <c r="B18" s="124"/>
      <c r="C18" s="118"/>
      <c r="D18" s="119"/>
      <c r="E18" s="119"/>
      <c r="F18" s="119"/>
      <c r="G18" s="79"/>
      <c r="H18" s="100"/>
      <c r="I18" s="100"/>
      <c r="J18" s="100"/>
      <c r="K18" s="100"/>
    </row>
    <row r="19" spans="1:11" s="120" customFormat="1" ht="12.75" x14ac:dyDescent="0.25">
      <c r="A19" s="116"/>
      <c r="B19" s="124"/>
      <c r="C19" s="118"/>
      <c r="D19" s="119"/>
      <c r="E19" s="119"/>
      <c r="F19" s="119"/>
      <c r="G19" s="79"/>
      <c r="H19" s="100"/>
      <c r="I19" s="100"/>
      <c r="J19" s="100"/>
      <c r="K19" s="100"/>
    </row>
    <row r="20" spans="1:11" s="120" customFormat="1" ht="12.75" x14ac:dyDescent="0.25">
      <c r="A20" s="116"/>
      <c r="B20" s="124"/>
      <c r="C20" s="118"/>
      <c r="D20" s="119"/>
      <c r="E20" s="119"/>
      <c r="F20" s="119"/>
      <c r="G20" s="79"/>
      <c r="H20" s="100"/>
      <c r="I20" s="100"/>
      <c r="J20" s="100"/>
      <c r="K20" s="100"/>
    </row>
    <row r="21" spans="1:11" s="120" customFormat="1" ht="12.75" x14ac:dyDescent="0.25">
      <c r="A21" s="116"/>
      <c r="B21" s="124"/>
      <c r="C21" s="118"/>
      <c r="D21" s="119"/>
      <c r="E21" s="119"/>
      <c r="F21" s="119"/>
      <c r="G21" s="79"/>
      <c r="H21" s="100"/>
      <c r="I21" s="100"/>
      <c r="J21" s="100"/>
      <c r="K21" s="100"/>
    </row>
    <row r="22" spans="1:11" s="120" customFormat="1" ht="108" x14ac:dyDescent="0.25">
      <c r="A22" s="125"/>
      <c r="B22" s="121" t="s">
        <v>25</v>
      </c>
      <c r="C22" s="118"/>
      <c r="D22" s="119"/>
      <c r="E22" s="119"/>
      <c r="F22" s="119"/>
      <c r="G22" s="79"/>
      <c r="H22" s="100"/>
      <c r="I22" s="100"/>
      <c r="J22" s="100"/>
      <c r="K22" s="100"/>
    </row>
    <row r="23" spans="1:11" s="120" customFormat="1" ht="12.75" x14ac:dyDescent="0.25">
      <c r="A23" s="125"/>
      <c r="B23" s="124"/>
      <c r="C23" s="118"/>
      <c r="D23" s="119"/>
      <c r="E23" s="119"/>
      <c r="F23" s="119"/>
      <c r="G23" s="79"/>
      <c r="H23" s="100"/>
      <c r="I23" s="100"/>
      <c r="J23" s="100"/>
      <c r="K23" s="100"/>
    </row>
    <row r="24" spans="1:11" s="120" customFormat="1" ht="120" x14ac:dyDescent="0.25">
      <c r="A24" s="125"/>
      <c r="B24" s="124" t="s">
        <v>26</v>
      </c>
      <c r="C24" s="118"/>
      <c r="D24" s="119"/>
      <c r="E24" s="119"/>
      <c r="F24" s="119"/>
      <c r="G24" s="79"/>
      <c r="H24" s="100"/>
      <c r="I24" s="100"/>
      <c r="J24" s="100"/>
      <c r="K24" s="100"/>
    </row>
    <row r="25" spans="1:11" s="120" customFormat="1" ht="84" x14ac:dyDescent="0.25">
      <c r="A25" s="116"/>
      <c r="B25" s="124" t="s">
        <v>27</v>
      </c>
      <c r="C25" s="118"/>
      <c r="D25" s="119"/>
      <c r="E25" s="119"/>
      <c r="F25" s="119"/>
      <c r="G25" s="79"/>
      <c r="H25" s="100"/>
      <c r="I25" s="100"/>
      <c r="J25" s="100"/>
      <c r="K25" s="100"/>
    </row>
    <row r="26" spans="1:11" s="120" customFormat="1" ht="127.5" x14ac:dyDescent="0.25">
      <c r="A26" s="116"/>
      <c r="B26" s="126" t="s">
        <v>28</v>
      </c>
      <c r="C26" s="118"/>
      <c r="D26" s="119"/>
      <c r="E26" s="119"/>
      <c r="F26" s="119"/>
      <c r="G26" s="79"/>
      <c r="H26" s="100"/>
      <c r="I26" s="100"/>
      <c r="J26" s="100"/>
      <c r="K26" s="100"/>
    </row>
    <row r="27" spans="1:11" s="120" customFormat="1" ht="51" x14ac:dyDescent="0.25">
      <c r="A27" s="116"/>
      <c r="B27" s="126" t="s">
        <v>29</v>
      </c>
      <c r="C27" s="118"/>
      <c r="D27" s="119"/>
      <c r="E27" s="119"/>
      <c r="F27" s="119"/>
      <c r="G27" s="79"/>
      <c r="H27" s="100"/>
      <c r="I27" s="100"/>
      <c r="J27" s="100"/>
      <c r="K27" s="100"/>
    </row>
    <row r="28" spans="1:11" s="120" customFormat="1" ht="12.75" x14ac:dyDescent="0.25">
      <c r="A28" s="116"/>
      <c r="B28" s="126"/>
      <c r="C28" s="118"/>
      <c r="D28" s="119"/>
      <c r="E28" s="119"/>
      <c r="F28" s="119"/>
      <c r="G28" s="79"/>
      <c r="H28" s="100"/>
      <c r="I28" s="100"/>
      <c r="J28" s="100"/>
      <c r="K28" s="100"/>
    </row>
    <row r="29" spans="1:11" s="120" customFormat="1" ht="25.5" x14ac:dyDescent="0.2">
      <c r="A29" s="116"/>
      <c r="B29" s="126" t="s">
        <v>30</v>
      </c>
      <c r="C29" s="127"/>
      <c r="D29" s="128"/>
      <c r="E29" s="130"/>
      <c r="F29" s="130"/>
      <c r="G29" s="79"/>
      <c r="H29" s="100"/>
      <c r="I29" s="100"/>
      <c r="J29" s="100"/>
      <c r="K29" s="100"/>
    </row>
    <row r="30" spans="1:11" x14ac:dyDescent="0.2">
      <c r="A30" s="131"/>
      <c r="G30" s="79"/>
    </row>
    <row r="31" spans="1:11" x14ac:dyDescent="0.2">
      <c r="A31" s="131"/>
      <c r="G31" s="79"/>
    </row>
    <row r="32" spans="1:11" s="80" customFormat="1" ht="12.75" x14ac:dyDescent="0.2">
      <c r="A32" s="115"/>
      <c r="B32" s="132" t="e">
        <f>#REF!</f>
        <v>#REF!</v>
      </c>
      <c r="C32" s="1"/>
      <c r="D32" s="114"/>
      <c r="E32" s="114"/>
      <c r="F32" s="114"/>
      <c r="G32" s="79"/>
      <c r="H32" s="100"/>
      <c r="I32" s="100"/>
      <c r="J32" s="100"/>
      <c r="K32" s="100"/>
    </row>
    <row r="33" spans="1:11" s="120" customFormat="1" x14ac:dyDescent="0.2">
      <c r="A33" s="133"/>
      <c r="B33" s="124"/>
      <c r="C33" s="134"/>
      <c r="D33" s="135"/>
      <c r="E33" s="135"/>
      <c r="F33" s="135"/>
      <c r="G33" s="79"/>
      <c r="H33" s="100"/>
      <c r="I33" s="100"/>
      <c r="J33" s="100"/>
      <c r="K33" s="100"/>
    </row>
    <row r="34" spans="1:11" s="120" customFormat="1" ht="25.5" x14ac:dyDescent="0.2">
      <c r="A34" s="116"/>
      <c r="B34" s="136" t="s">
        <v>31</v>
      </c>
      <c r="C34" s="127"/>
      <c r="D34" s="128"/>
      <c r="E34" s="130"/>
      <c r="F34" s="130"/>
      <c r="G34" s="79"/>
      <c r="H34" s="100"/>
      <c r="I34" s="100"/>
      <c r="J34" s="100"/>
      <c r="K34" s="100"/>
    </row>
    <row r="35" spans="1:11" s="120" customFormat="1" ht="12.75" x14ac:dyDescent="0.2">
      <c r="A35" s="116"/>
      <c r="B35" s="136"/>
      <c r="C35" s="127"/>
      <c r="D35" s="128"/>
      <c r="E35" s="130"/>
      <c r="F35" s="130"/>
      <c r="G35" s="79"/>
      <c r="H35" s="100"/>
      <c r="I35" s="100"/>
      <c r="J35" s="100"/>
      <c r="K35" s="100"/>
    </row>
    <row r="36" spans="1:11" s="120" customFormat="1" ht="51" x14ac:dyDescent="0.2">
      <c r="A36" s="116"/>
      <c r="B36" s="137" t="s">
        <v>32</v>
      </c>
      <c r="C36" s="127"/>
      <c r="D36" s="128"/>
      <c r="E36" s="130"/>
      <c r="F36" s="130"/>
      <c r="G36" s="79"/>
      <c r="H36" s="100"/>
      <c r="I36" s="100"/>
      <c r="J36" s="100"/>
      <c r="K36" s="100"/>
    </row>
    <row r="37" spans="1:11" s="120" customFormat="1" ht="38.25" x14ac:dyDescent="0.2">
      <c r="A37" s="116"/>
      <c r="B37" s="137" t="s">
        <v>33</v>
      </c>
      <c r="C37" s="127"/>
      <c r="D37" s="128"/>
      <c r="E37" s="130"/>
      <c r="F37" s="130"/>
      <c r="G37" s="79"/>
      <c r="H37" s="100"/>
      <c r="I37" s="100"/>
      <c r="J37" s="100"/>
      <c r="K37" s="100"/>
    </row>
    <row r="38" spans="1:11" s="120" customFormat="1" ht="38.25" x14ac:dyDescent="0.2">
      <c r="A38" s="116"/>
      <c r="B38" s="137" t="s">
        <v>34</v>
      </c>
      <c r="C38" s="127"/>
      <c r="D38" s="128"/>
      <c r="E38" s="129"/>
      <c r="F38" s="130"/>
      <c r="G38" s="79"/>
      <c r="H38" s="100"/>
      <c r="I38" s="100"/>
      <c r="J38" s="100"/>
      <c r="K38" s="100"/>
    </row>
    <row r="39" spans="1:11" s="120" customFormat="1" ht="12.75" x14ac:dyDescent="0.2">
      <c r="A39" s="116"/>
      <c r="B39" s="136"/>
      <c r="C39" s="127"/>
      <c r="D39" s="128"/>
      <c r="E39" s="129"/>
      <c r="F39" s="130"/>
      <c r="G39" s="79"/>
      <c r="H39" s="100"/>
      <c r="I39" s="100"/>
      <c r="J39" s="100"/>
      <c r="K39" s="100"/>
    </row>
    <row r="40" spans="1:11" s="120" customFormat="1" ht="96" x14ac:dyDescent="0.2">
      <c r="A40" s="116">
        <v>1</v>
      </c>
      <c r="B40" s="138" t="s">
        <v>35</v>
      </c>
      <c r="C40" s="139" t="s">
        <v>17</v>
      </c>
      <c r="D40" s="140">
        <v>1</v>
      </c>
      <c r="E40" s="272"/>
      <c r="F40" s="141">
        <f>D40*E40</f>
        <v>0</v>
      </c>
      <c r="G40" s="79"/>
      <c r="H40" s="100"/>
      <c r="I40" s="100"/>
      <c r="J40" s="100"/>
      <c r="K40" s="100"/>
    </row>
    <row r="41" spans="1:11" s="120" customFormat="1" ht="12.75" x14ac:dyDescent="0.2">
      <c r="A41" s="116"/>
      <c r="B41" s="136"/>
      <c r="C41" s="127"/>
      <c r="D41" s="128"/>
      <c r="E41" s="129"/>
      <c r="F41" s="130"/>
      <c r="G41" s="79"/>
      <c r="H41" s="100"/>
      <c r="I41" s="100"/>
      <c r="J41" s="100"/>
      <c r="K41" s="100"/>
    </row>
    <row r="42" spans="1:11" s="120" customFormat="1" ht="60" x14ac:dyDescent="0.2">
      <c r="A42" s="116">
        <f>1+A40</f>
        <v>2</v>
      </c>
      <c r="B42" s="138" t="s">
        <v>36</v>
      </c>
      <c r="C42" s="139" t="s">
        <v>37</v>
      </c>
      <c r="D42" s="140">
        <v>1100</v>
      </c>
      <c r="E42" s="272"/>
      <c r="F42" s="141">
        <f>D42*E42</f>
        <v>0</v>
      </c>
      <c r="G42" s="79"/>
      <c r="H42" s="100"/>
      <c r="I42" s="100"/>
      <c r="J42" s="100"/>
      <c r="K42" s="100"/>
    </row>
    <row r="43" spans="1:11" s="120" customFormat="1" ht="12.75" x14ac:dyDescent="0.2">
      <c r="A43" s="116"/>
      <c r="B43" s="136"/>
      <c r="C43" s="127"/>
      <c r="D43" s="128"/>
      <c r="E43" s="129"/>
      <c r="F43" s="130"/>
      <c r="G43" s="79"/>
      <c r="H43" s="100"/>
      <c r="I43" s="100"/>
      <c r="J43" s="100"/>
      <c r="K43" s="100"/>
    </row>
    <row r="44" spans="1:11" s="120" customFormat="1" x14ac:dyDescent="0.2">
      <c r="A44" s="116">
        <f>1+A42</f>
        <v>3</v>
      </c>
      <c r="B44" s="138" t="s">
        <v>129</v>
      </c>
      <c r="C44" s="139" t="s">
        <v>37</v>
      </c>
      <c r="D44" s="140">
        <v>2490</v>
      </c>
      <c r="E44" s="272"/>
      <c r="F44" s="141">
        <f>D44*E44</f>
        <v>0</v>
      </c>
      <c r="G44" s="79"/>
      <c r="H44" s="100"/>
      <c r="I44" s="100"/>
      <c r="J44" s="100"/>
      <c r="K44" s="100"/>
    </row>
    <row r="45" spans="1:11" s="120" customFormat="1" ht="12.75" x14ac:dyDescent="0.2">
      <c r="A45" s="116"/>
      <c r="B45" s="142"/>
      <c r="C45" s="139"/>
      <c r="D45" s="140"/>
      <c r="E45" s="143"/>
      <c r="F45" s="141"/>
      <c r="G45" s="79"/>
      <c r="H45" s="100"/>
      <c r="I45" s="100"/>
      <c r="J45" s="100"/>
      <c r="K45" s="100"/>
    </row>
    <row r="46" spans="1:11" s="120" customFormat="1" x14ac:dyDescent="0.2">
      <c r="A46" s="116">
        <f>1+A44</f>
        <v>4</v>
      </c>
      <c r="B46" s="138" t="s">
        <v>130</v>
      </c>
      <c r="C46" s="139" t="s">
        <v>37</v>
      </c>
      <c r="D46" s="140">
        <v>2490</v>
      </c>
      <c r="E46" s="272"/>
      <c r="F46" s="141">
        <f t="shared" ref="F46:F56" si="0">D46*E46</f>
        <v>0</v>
      </c>
      <c r="G46" s="79"/>
      <c r="H46" s="100"/>
      <c r="I46" s="100"/>
      <c r="J46" s="100"/>
      <c r="K46" s="100"/>
    </row>
    <row r="47" spans="1:11" s="120" customFormat="1" x14ac:dyDescent="0.2">
      <c r="A47" s="116"/>
      <c r="B47" s="138"/>
      <c r="C47" s="139"/>
      <c r="D47" s="140"/>
      <c r="E47" s="273"/>
      <c r="F47" s="141"/>
      <c r="G47" s="79"/>
      <c r="H47" s="100"/>
      <c r="I47" s="100"/>
      <c r="J47" s="100"/>
      <c r="K47" s="100"/>
    </row>
    <row r="48" spans="1:11" s="120" customFormat="1" ht="38.25" x14ac:dyDescent="0.2">
      <c r="A48" s="116"/>
      <c r="B48" s="136" t="s">
        <v>39</v>
      </c>
      <c r="C48" s="139"/>
      <c r="D48" s="140"/>
      <c r="E48" s="273"/>
      <c r="F48" s="141"/>
      <c r="G48" s="79"/>
      <c r="H48" s="100"/>
      <c r="I48" s="100"/>
      <c r="J48" s="100"/>
      <c r="K48" s="100"/>
    </row>
    <row r="49" spans="1:11" s="120" customFormat="1" ht="12.75" x14ac:dyDescent="0.2">
      <c r="A49" s="116"/>
      <c r="B49" s="136"/>
      <c r="C49" s="139"/>
      <c r="D49" s="140"/>
      <c r="E49" s="273"/>
      <c r="F49" s="141"/>
      <c r="G49" s="79"/>
      <c r="H49" s="100"/>
      <c r="I49" s="100"/>
      <c r="J49" s="100"/>
      <c r="K49" s="100"/>
    </row>
    <row r="50" spans="1:11" s="120" customFormat="1" ht="60" x14ac:dyDescent="0.2">
      <c r="A50" s="116">
        <f>1+A46</f>
        <v>5</v>
      </c>
      <c r="B50" s="270" t="s">
        <v>40</v>
      </c>
      <c r="C50" s="139" t="s">
        <v>41</v>
      </c>
      <c r="D50" s="140">
        <v>175</v>
      </c>
      <c r="E50" s="272"/>
      <c r="F50" s="141">
        <f t="shared" si="0"/>
        <v>0</v>
      </c>
      <c r="G50" s="79"/>
      <c r="H50" s="100"/>
      <c r="I50" s="100"/>
      <c r="J50" s="100"/>
      <c r="K50" s="100"/>
    </row>
    <row r="51" spans="1:11" s="120" customFormat="1" x14ac:dyDescent="0.2">
      <c r="A51" s="116"/>
      <c r="B51" s="144"/>
      <c r="C51" s="139"/>
      <c r="D51" s="140"/>
      <c r="E51" s="143"/>
      <c r="F51" s="141"/>
      <c r="G51" s="79"/>
      <c r="H51" s="100"/>
      <c r="I51" s="100"/>
      <c r="J51" s="100"/>
      <c r="K51" s="100"/>
    </row>
    <row r="52" spans="1:11" s="120" customFormat="1" x14ac:dyDescent="0.2">
      <c r="A52" s="116">
        <f>1+A50</f>
        <v>6</v>
      </c>
      <c r="B52" s="138" t="s">
        <v>42</v>
      </c>
      <c r="C52" s="139" t="s">
        <v>41</v>
      </c>
      <c r="D52" s="140">
        <v>180</v>
      </c>
      <c r="E52" s="272"/>
      <c r="F52" s="141">
        <f t="shared" si="0"/>
        <v>0</v>
      </c>
      <c r="G52" s="79"/>
      <c r="H52" s="100"/>
      <c r="I52" s="100"/>
      <c r="J52" s="100"/>
      <c r="K52" s="100"/>
    </row>
    <row r="53" spans="1:11" s="120" customFormat="1" x14ac:dyDescent="0.2">
      <c r="A53" s="116"/>
      <c r="B53" s="138"/>
      <c r="C53" s="139"/>
      <c r="D53" s="140"/>
      <c r="E53" s="143"/>
      <c r="F53" s="141"/>
      <c r="G53" s="79"/>
      <c r="H53" s="100"/>
      <c r="I53" s="100"/>
      <c r="J53" s="100"/>
      <c r="K53" s="100"/>
    </row>
    <row r="54" spans="1:11" s="120" customFormat="1" x14ac:dyDescent="0.2">
      <c r="A54" s="116">
        <f>1+A52</f>
        <v>7</v>
      </c>
      <c r="B54" s="138" t="s">
        <v>43</v>
      </c>
      <c r="C54" s="139" t="s">
        <v>41</v>
      </c>
      <c r="D54" s="140">
        <v>24</v>
      </c>
      <c r="E54" s="272"/>
      <c r="F54" s="141">
        <f t="shared" si="0"/>
        <v>0</v>
      </c>
      <c r="G54" s="79"/>
      <c r="H54" s="100"/>
      <c r="I54" s="100"/>
      <c r="J54" s="100"/>
      <c r="K54" s="100"/>
    </row>
    <row r="55" spans="1:11" s="120" customFormat="1" x14ac:dyDescent="0.2">
      <c r="A55" s="116"/>
      <c r="B55" s="144"/>
      <c r="C55" s="139"/>
      <c r="D55" s="140"/>
      <c r="E55" s="143"/>
      <c r="F55" s="141"/>
      <c r="G55" s="79"/>
      <c r="H55" s="100"/>
      <c r="I55" s="100"/>
      <c r="J55" s="100"/>
      <c r="K55" s="100"/>
    </row>
    <row r="56" spans="1:11" s="120" customFormat="1" x14ac:dyDescent="0.2">
      <c r="A56" s="116">
        <f>1+A54</f>
        <v>8</v>
      </c>
      <c r="B56" s="138" t="s">
        <v>44</v>
      </c>
      <c r="C56" s="139" t="s">
        <v>41</v>
      </c>
      <c r="D56" s="140">
        <v>64</v>
      </c>
      <c r="E56" s="272"/>
      <c r="F56" s="141">
        <f t="shared" si="0"/>
        <v>0</v>
      </c>
      <c r="G56" s="79"/>
      <c r="H56" s="100"/>
      <c r="I56" s="100"/>
      <c r="J56" s="100"/>
      <c r="K56" s="100"/>
    </row>
    <row r="57" spans="1:11" s="120" customFormat="1" x14ac:dyDescent="0.2">
      <c r="A57" s="116"/>
      <c r="B57" s="144"/>
      <c r="C57" s="139"/>
      <c r="D57" s="140"/>
      <c r="E57" s="143"/>
      <c r="F57" s="141"/>
      <c r="G57" s="79"/>
      <c r="H57" s="100"/>
      <c r="I57" s="100"/>
      <c r="J57" s="100"/>
      <c r="K57" s="100"/>
    </row>
    <row r="58" spans="1:11" s="120" customFormat="1" ht="48" x14ac:dyDescent="0.2">
      <c r="A58" s="116">
        <f>1+A56</f>
        <v>9</v>
      </c>
      <c r="B58" s="138" t="s">
        <v>45</v>
      </c>
      <c r="C58" s="139" t="s">
        <v>46</v>
      </c>
      <c r="D58" s="140">
        <v>20</v>
      </c>
      <c r="E58" s="272"/>
      <c r="F58" s="141">
        <f t="shared" ref="F58" si="1">D58*E58</f>
        <v>0</v>
      </c>
      <c r="G58" s="79"/>
      <c r="H58" s="100"/>
      <c r="I58" s="100"/>
      <c r="J58" s="100"/>
      <c r="K58" s="100"/>
    </row>
    <row r="59" spans="1:11" s="120" customFormat="1" x14ac:dyDescent="0.2">
      <c r="A59" s="116"/>
      <c r="B59" s="270"/>
      <c r="C59" s="139"/>
      <c r="D59" s="140"/>
      <c r="E59" s="143"/>
      <c r="F59" s="141"/>
      <c r="G59" s="79"/>
      <c r="H59" s="100"/>
      <c r="I59" s="100"/>
      <c r="J59" s="100"/>
      <c r="K59" s="100"/>
    </row>
    <row r="60" spans="1:11" s="120" customFormat="1" ht="24" x14ac:dyDescent="0.2">
      <c r="A60" s="116">
        <f>1+A58</f>
        <v>10</v>
      </c>
      <c r="B60" s="138" t="s">
        <v>47</v>
      </c>
      <c r="C60" s="139" t="s">
        <v>46</v>
      </c>
      <c r="D60" s="140">
        <v>1</v>
      </c>
      <c r="E60" s="272"/>
      <c r="F60" s="141">
        <f>D60*E60</f>
        <v>0</v>
      </c>
      <c r="G60" s="79"/>
      <c r="H60" s="100"/>
      <c r="I60" s="100"/>
      <c r="J60" s="100"/>
      <c r="K60" s="100"/>
    </row>
    <row r="61" spans="1:11" x14ac:dyDescent="0.2">
      <c r="A61" s="145"/>
      <c r="B61" s="124"/>
      <c r="C61" s="134"/>
      <c r="D61" s="135"/>
      <c r="E61" s="274"/>
      <c r="F61" s="135"/>
      <c r="G61" s="79"/>
    </row>
    <row r="62" spans="1:11" x14ac:dyDescent="0.2">
      <c r="A62" s="146" t="s">
        <v>48</v>
      </c>
      <c r="B62" s="124"/>
      <c r="C62" s="134"/>
      <c r="D62" s="135"/>
      <c r="E62" s="275"/>
      <c r="F62" s="135"/>
      <c r="G62" s="79"/>
    </row>
    <row r="63" spans="1:11" s="80" customFormat="1" ht="12.75" x14ac:dyDescent="0.25">
      <c r="A63" s="147"/>
      <c r="B63" s="148" t="s">
        <v>141</v>
      </c>
      <c r="C63" s="149"/>
      <c r="D63" s="150"/>
      <c r="E63" s="276"/>
      <c r="F63" s="151">
        <f>SUM(F40:F62)</f>
        <v>0</v>
      </c>
      <c r="G63" s="79"/>
      <c r="H63" s="100"/>
      <c r="I63" s="100"/>
      <c r="J63" s="100"/>
      <c r="K63" s="100"/>
    </row>
    <row r="64" spans="1:11" s="120" customFormat="1" ht="12.75" x14ac:dyDescent="0.25">
      <c r="A64" s="147"/>
      <c r="B64" s="148"/>
      <c r="C64" s="149"/>
      <c r="D64" s="150"/>
      <c r="E64" s="276"/>
      <c r="F64" s="151"/>
      <c r="G64" s="79"/>
      <c r="H64" s="100"/>
      <c r="I64" s="100"/>
      <c r="J64" s="100"/>
      <c r="K64" s="100"/>
    </row>
    <row r="65" spans="1:256" s="120" customFormat="1" x14ac:dyDescent="0.2">
      <c r="A65" s="131"/>
      <c r="B65" s="13"/>
      <c r="C65" s="1"/>
      <c r="D65" s="114"/>
      <c r="E65" s="274"/>
      <c r="F65" s="114"/>
      <c r="G65" s="79"/>
      <c r="H65" s="100"/>
      <c r="I65" s="100"/>
      <c r="J65" s="100"/>
      <c r="K65" s="100"/>
    </row>
    <row r="66" spans="1:256" s="120" customFormat="1" ht="12.75" x14ac:dyDescent="0.2">
      <c r="A66" s="115"/>
      <c r="B66" s="132"/>
      <c r="C66" s="1"/>
      <c r="D66" s="114"/>
      <c r="E66" s="274"/>
      <c r="F66" s="114"/>
      <c r="G66" s="79"/>
      <c r="H66" s="100"/>
      <c r="I66" s="100"/>
      <c r="J66" s="100"/>
      <c r="K66" s="100"/>
    </row>
    <row r="67" spans="1:256" s="152" customFormat="1" x14ac:dyDescent="0.2">
      <c r="A67" s="133"/>
      <c r="B67" s="124"/>
      <c r="C67" s="134"/>
      <c r="D67" s="135"/>
      <c r="E67" s="275"/>
      <c r="F67" s="135"/>
      <c r="G67" s="79"/>
      <c r="H67" s="100"/>
      <c r="I67" s="100"/>
      <c r="J67" s="100"/>
      <c r="K67" s="100"/>
    </row>
    <row r="68" spans="1:256" s="152" customFormat="1" x14ac:dyDescent="0.2">
      <c r="A68" s="133"/>
      <c r="B68" s="124"/>
      <c r="C68" s="134"/>
      <c r="D68" s="135"/>
      <c r="E68" s="275"/>
      <c r="F68" s="135"/>
      <c r="G68" s="79"/>
      <c r="H68" s="100"/>
      <c r="I68" s="100"/>
      <c r="J68" s="100"/>
      <c r="K68" s="100"/>
    </row>
    <row r="69" spans="1:256" s="152" customFormat="1" ht="25.5" x14ac:dyDescent="0.2">
      <c r="A69" s="133"/>
      <c r="B69" s="271" t="s">
        <v>125</v>
      </c>
      <c r="C69" s="134"/>
      <c r="D69" s="135"/>
      <c r="E69" s="275"/>
      <c r="F69" s="135"/>
      <c r="G69" s="79"/>
      <c r="H69" s="100"/>
      <c r="I69" s="100"/>
      <c r="J69" s="100"/>
      <c r="K69" s="100"/>
    </row>
    <row r="70" spans="1:256" s="152" customFormat="1" ht="51" x14ac:dyDescent="0.2">
      <c r="A70" s="133"/>
      <c r="B70" s="271" t="s">
        <v>126</v>
      </c>
      <c r="C70" s="134"/>
      <c r="D70" s="135"/>
      <c r="E70" s="275"/>
      <c r="F70" s="135"/>
      <c r="G70" s="79"/>
      <c r="H70" s="100"/>
      <c r="I70" s="100"/>
      <c r="J70" s="100"/>
      <c r="K70" s="100"/>
    </row>
    <row r="71" spans="1:256" s="120" customFormat="1" ht="48" x14ac:dyDescent="0.2">
      <c r="A71" s="116">
        <f>1+A69</f>
        <v>1</v>
      </c>
      <c r="B71" s="138" t="s">
        <v>50</v>
      </c>
      <c r="C71" s="139" t="s">
        <v>38</v>
      </c>
      <c r="D71" s="140">
        <v>3</v>
      </c>
      <c r="E71" s="272"/>
      <c r="F71" s="141">
        <f>D71*E71</f>
        <v>0</v>
      </c>
      <c r="G71" s="79"/>
      <c r="H71" s="100"/>
      <c r="I71" s="100"/>
      <c r="J71" s="100"/>
      <c r="K71" s="100"/>
    </row>
    <row r="72" spans="1:256" x14ac:dyDescent="0.2">
      <c r="A72" s="116"/>
      <c r="B72" s="138"/>
      <c r="C72" s="139"/>
      <c r="D72" s="140"/>
      <c r="E72" s="143"/>
      <c r="F72" s="141"/>
      <c r="G72" s="79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0"/>
      <c r="IH72" s="120"/>
      <c r="II72" s="120"/>
      <c r="IJ72" s="120"/>
      <c r="IK72" s="120"/>
      <c r="IL72" s="120"/>
      <c r="IM72" s="120"/>
      <c r="IN72" s="120"/>
      <c r="IO72" s="120"/>
      <c r="IP72" s="120"/>
      <c r="IQ72" s="120"/>
      <c r="IR72" s="120"/>
      <c r="IS72" s="120"/>
      <c r="IT72" s="120"/>
      <c r="IU72" s="120"/>
      <c r="IV72" s="120"/>
    </row>
    <row r="73" spans="1:256" ht="36" x14ac:dyDescent="0.2">
      <c r="A73" s="116">
        <f>1+A71</f>
        <v>2</v>
      </c>
      <c r="B73" s="138" t="s">
        <v>51</v>
      </c>
      <c r="C73" s="139" t="s">
        <v>17</v>
      </c>
      <c r="D73" s="140">
        <v>1</v>
      </c>
      <c r="E73" s="272"/>
      <c r="F73" s="141">
        <f>D73*E73</f>
        <v>0</v>
      </c>
      <c r="G73" s="79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  <c r="IL73" s="120"/>
      <c r="IM73" s="120"/>
      <c r="IN73" s="120"/>
      <c r="IO73" s="120"/>
      <c r="IP73" s="120"/>
      <c r="IQ73" s="120"/>
      <c r="IR73" s="120"/>
      <c r="IS73" s="120"/>
      <c r="IT73" s="120"/>
      <c r="IU73" s="120"/>
      <c r="IV73" s="120"/>
    </row>
    <row r="74" spans="1:256" s="152" customFormat="1" x14ac:dyDescent="0.2">
      <c r="A74" s="133"/>
      <c r="B74" s="124"/>
      <c r="C74" s="134"/>
      <c r="D74" s="135"/>
      <c r="E74" s="275"/>
      <c r="F74" s="135"/>
      <c r="G74" s="79"/>
      <c r="H74" s="100"/>
      <c r="I74" s="100"/>
      <c r="J74" s="100"/>
      <c r="K74" s="100"/>
    </row>
    <row r="75" spans="1:256" s="120" customFormat="1" ht="24" x14ac:dyDescent="0.2">
      <c r="A75" s="116">
        <f>1+A73</f>
        <v>3</v>
      </c>
      <c r="B75" s="138" t="s">
        <v>52</v>
      </c>
      <c r="C75" s="139" t="s">
        <v>37</v>
      </c>
      <c r="D75" s="140">
        <v>2490</v>
      </c>
      <c r="E75" s="272"/>
      <c r="F75" s="141">
        <f>D75*E75</f>
        <v>0</v>
      </c>
      <c r="G75" s="79"/>
      <c r="H75" s="100"/>
      <c r="I75" s="100"/>
      <c r="J75" s="100"/>
      <c r="K75" s="100"/>
    </row>
    <row r="76" spans="1:256" s="120" customFormat="1" ht="12.75" x14ac:dyDescent="0.2">
      <c r="A76" s="116"/>
      <c r="B76" s="142"/>
      <c r="C76" s="127"/>
      <c r="D76" s="128"/>
      <c r="E76" s="129"/>
      <c r="F76" s="141"/>
      <c r="G76" s="79"/>
      <c r="H76" s="100"/>
      <c r="I76" s="100"/>
      <c r="J76" s="100"/>
      <c r="K76" s="100"/>
    </row>
    <row r="77" spans="1:256" s="120" customFormat="1" ht="48" x14ac:dyDescent="0.2">
      <c r="A77" s="116">
        <f>1+A75</f>
        <v>4</v>
      </c>
      <c r="B77" s="138" t="s">
        <v>53</v>
      </c>
      <c r="C77" s="139" t="s">
        <v>37</v>
      </c>
      <c r="D77" s="140">
        <v>2490</v>
      </c>
      <c r="E77" s="272"/>
      <c r="F77" s="141">
        <f>D77*E77</f>
        <v>0</v>
      </c>
      <c r="G77" s="79"/>
      <c r="H77" s="100"/>
      <c r="I77" s="100"/>
      <c r="J77" s="100"/>
      <c r="K77" s="100"/>
    </row>
    <row r="78" spans="1:256" s="120" customFormat="1" x14ac:dyDescent="0.2">
      <c r="A78" s="116"/>
      <c r="B78" s="138"/>
      <c r="C78" s="139"/>
      <c r="D78" s="140"/>
      <c r="E78" s="143"/>
      <c r="F78" s="141"/>
      <c r="G78" s="79"/>
      <c r="H78" s="100"/>
      <c r="I78" s="100"/>
      <c r="J78" s="100"/>
      <c r="K78" s="100"/>
    </row>
    <row r="79" spans="1:256" s="120" customFormat="1" ht="36" x14ac:dyDescent="0.2">
      <c r="A79" s="116">
        <f>1+A77</f>
        <v>5</v>
      </c>
      <c r="B79" s="138" t="s">
        <v>54</v>
      </c>
      <c r="C79" s="139" t="s">
        <v>37</v>
      </c>
      <c r="D79" s="140">
        <v>2490</v>
      </c>
      <c r="E79" s="272"/>
      <c r="F79" s="141">
        <f t="shared" ref="F79" si="2">D79*E79</f>
        <v>0</v>
      </c>
      <c r="G79" s="79"/>
      <c r="H79" s="100"/>
      <c r="I79" s="100"/>
      <c r="J79" s="100"/>
      <c r="K79" s="100"/>
    </row>
    <row r="80" spans="1:256" x14ac:dyDescent="0.2">
      <c r="A80" s="116"/>
      <c r="B80" s="138"/>
      <c r="C80" s="139"/>
      <c r="D80" s="140"/>
      <c r="E80" s="143"/>
      <c r="F80" s="141"/>
      <c r="G80" s="79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  <c r="HJ80" s="120"/>
      <c r="HK80" s="120"/>
      <c r="HL80" s="120"/>
      <c r="HM80" s="120"/>
      <c r="HN80" s="120"/>
      <c r="HO80" s="120"/>
      <c r="HP80" s="120"/>
      <c r="HQ80" s="120"/>
      <c r="HR80" s="120"/>
      <c r="HS80" s="120"/>
      <c r="HT80" s="120"/>
      <c r="HU80" s="120"/>
      <c r="HV80" s="120"/>
      <c r="HW80" s="120"/>
      <c r="HX80" s="120"/>
      <c r="HY80" s="120"/>
      <c r="HZ80" s="120"/>
      <c r="IA80" s="120"/>
      <c r="IB80" s="120"/>
      <c r="IC80" s="120"/>
      <c r="ID80" s="120"/>
      <c r="IE80" s="120"/>
      <c r="IF80" s="120"/>
      <c r="IG80" s="120"/>
      <c r="IH80" s="120"/>
      <c r="II80" s="120"/>
      <c r="IJ80" s="120"/>
      <c r="IK80" s="120"/>
      <c r="IL80" s="120"/>
      <c r="IM80" s="120"/>
      <c r="IN80" s="120"/>
      <c r="IO80" s="120"/>
      <c r="IP80" s="120"/>
      <c r="IQ80" s="120"/>
      <c r="IR80" s="120"/>
      <c r="IS80" s="120"/>
      <c r="IT80" s="120"/>
      <c r="IU80" s="120"/>
      <c r="IV80" s="120"/>
    </row>
    <row r="81" spans="1:256" ht="60" x14ac:dyDescent="0.2">
      <c r="A81" s="116">
        <f>1+A79</f>
        <v>6</v>
      </c>
      <c r="B81" s="138" t="s">
        <v>55</v>
      </c>
      <c r="C81" s="139" t="s">
        <v>37</v>
      </c>
      <c r="D81" s="140">
        <v>40</v>
      </c>
      <c r="E81" s="272"/>
      <c r="F81" s="141">
        <f>D81*E81</f>
        <v>0</v>
      </c>
      <c r="G81" s="79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  <c r="IM81" s="120"/>
      <c r="IN81" s="120"/>
      <c r="IO81" s="120"/>
      <c r="IP81" s="120"/>
      <c r="IQ81" s="120"/>
      <c r="IR81" s="120"/>
      <c r="IS81" s="120"/>
      <c r="IT81" s="120"/>
      <c r="IU81" s="120"/>
      <c r="IV81" s="120"/>
    </row>
    <row r="82" spans="1:256" x14ac:dyDescent="0.2">
      <c r="A82" s="116"/>
      <c r="B82" s="138"/>
      <c r="C82" s="139"/>
      <c r="D82" s="140"/>
      <c r="E82" s="143"/>
      <c r="F82" s="141"/>
      <c r="G82" s="79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  <c r="IM82" s="120"/>
      <c r="IN82" s="120"/>
      <c r="IO82" s="120"/>
      <c r="IP82" s="120"/>
      <c r="IQ82" s="120"/>
      <c r="IR82" s="120"/>
      <c r="IS82" s="120"/>
      <c r="IT82" s="120"/>
      <c r="IU82" s="120"/>
      <c r="IV82" s="120"/>
    </row>
    <row r="83" spans="1:256" s="120" customFormat="1" ht="84" x14ac:dyDescent="0.2">
      <c r="A83" s="116">
        <f>1+A81</f>
        <v>7</v>
      </c>
      <c r="B83" s="138" t="s">
        <v>132</v>
      </c>
      <c r="C83" s="139" t="s">
        <v>37</v>
      </c>
      <c r="D83" s="140">
        <v>2490</v>
      </c>
      <c r="E83" s="272"/>
      <c r="F83" s="141">
        <f>D83*E83</f>
        <v>0</v>
      </c>
      <c r="G83" s="79"/>
      <c r="H83" s="100"/>
      <c r="I83" s="100"/>
      <c r="J83" s="100"/>
      <c r="K83" s="100"/>
    </row>
    <row r="84" spans="1:256" x14ac:dyDescent="0.2">
      <c r="A84" s="116"/>
      <c r="B84" s="138"/>
      <c r="C84" s="139"/>
      <c r="D84" s="140"/>
      <c r="E84" s="143"/>
      <c r="F84" s="141"/>
      <c r="G84" s="79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</row>
    <row r="85" spans="1:256" ht="36" x14ac:dyDescent="0.2">
      <c r="A85" s="116">
        <f>1+A83</f>
        <v>8</v>
      </c>
      <c r="B85" s="138" t="s">
        <v>56</v>
      </c>
      <c r="C85" s="139" t="s">
        <v>41</v>
      </c>
      <c r="D85" s="140">
        <v>36</v>
      </c>
      <c r="E85" s="272"/>
      <c r="F85" s="141">
        <f>D85*E85</f>
        <v>0</v>
      </c>
      <c r="G85" s="79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</row>
    <row r="86" spans="1:256" ht="12.75" x14ac:dyDescent="0.2">
      <c r="A86" s="116"/>
      <c r="B86" s="153"/>
      <c r="C86" s="139"/>
      <c r="D86" s="140"/>
      <c r="E86" s="143"/>
      <c r="F86" s="141"/>
      <c r="G86" s="79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  <c r="IT86" s="120"/>
      <c r="IU86" s="120"/>
      <c r="IV86" s="120"/>
    </row>
    <row r="87" spans="1:256" ht="24" x14ac:dyDescent="0.2">
      <c r="A87" s="116">
        <f>1+A85</f>
        <v>9</v>
      </c>
      <c r="B87" s="138" t="s">
        <v>57</v>
      </c>
      <c r="C87" s="139" t="s">
        <v>41</v>
      </c>
      <c r="D87" s="140">
        <v>64</v>
      </c>
      <c r="E87" s="272"/>
      <c r="F87" s="141">
        <f>D87*E87</f>
        <v>0</v>
      </c>
      <c r="G87" s="79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  <c r="IV87" s="120"/>
    </row>
    <row r="88" spans="1:256" s="120" customFormat="1" x14ac:dyDescent="0.2">
      <c r="A88" s="116"/>
      <c r="B88" s="138"/>
      <c r="C88" s="139"/>
      <c r="D88" s="140"/>
      <c r="E88" s="143"/>
      <c r="F88" s="141"/>
      <c r="G88" s="79"/>
      <c r="H88" s="100"/>
      <c r="I88" s="100"/>
      <c r="J88" s="100"/>
      <c r="K88" s="100"/>
    </row>
    <row r="89" spans="1:256" s="120" customFormat="1" ht="72" x14ac:dyDescent="0.2">
      <c r="A89" s="116">
        <f>1+A87</f>
        <v>10</v>
      </c>
      <c r="B89" s="138" t="s">
        <v>133</v>
      </c>
      <c r="C89" s="139" t="s">
        <v>41</v>
      </c>
      <c r="D89" s="140">
        <v>90</v>
      </c>
      <c r="E89" s="272"/>
      <c r="F89" s="141">
        <f t="shared" ref="F89:F105" si="3">D89*E89</f>
        <v>0</v>
      </c>
      <c r="G89" s="79"/>
      <c r="H89" s="100"/>
      <c r="I89" s="100"/>
      <c r="J89" s="100"/>
      <c r="K89" s="100"/>
    </row>
    <row r="90" spans="1:256" s="120" customFormat="1" x14ac:dyDescent="0.2">
      <c r="A90" s="116"/>
      <c r="B90" s="154"/>
      <c r="C90" s="139"/>
      <c r="D90" s="140"/>
      <c r="E90" s="143"/>
      <c r="F90" s="141"/>
      <c r="G90" s="79"/>
      <c r="H90" s="100"/>
      <c r="I90" s="100"/>
      <c r="J90" s="100"/>
      <c r="K90" s="100"/>
    </row>
    <row r="91" spans="1:256" s="120" customFormat="1" ht="12.75" x14ac:dyDescent="0.2">
      <c r="A91" s="116"/>
      <c r="B91" s="237" t="s">
        <v>122</v>
      </c>
      <c r="C91" s="139"/>
      <c r="D91" s="140"/>
      <c r="E91" s="143"/>
      <c r="F91" s="141"/>
      <c r="G91" s="79"/>
      <c r="H91" s="100"/>
      <c r="I91" s="100"/>
      <c r="J91" s="100"/>
      <c r="K91" s="100"/>
    </row>
    <row r="92" spans="1:256" s="120" customFormat="1" ht="191.25" x14ac:dyDescent="0.2">
      <c r="A92" s="116"/>
      <c r="B92" s="136" t="s">
        <v>131</v>
      </c>
      <c r="C92" s="139"/>
      <c r="D92" s="140"/>
      <c r="E92" s="143"/>
      <c r="F92" s="141"/>
      <c r="G92" s="79"/>
      <c r="H92" s="100"/>
      <c r="I92" s="100"/>
      <c r="J92" s="100"/>
      <c r="K92" s="100"/>
    </row>
    <row r="93" spans="1:256" s="120" customFormat="1" ht="24" x14ac:dyDescent="0.2">
      <c r="A93" s="116">
        <f>1+A89</f>
        <v>11</v>
      </c>
      <c r="B93" s="138" t="s">
        <v>127</v>
      </c>
      <c r="C93" s="139" t="s">
        <v>37</v>
      </c>
      <c r="D93" s="140">
        <v>1595</v>
      </c>
      <c r="E93" s="272"/>
      <c r="F93" s="141">
        <f t="shared" si="3"/>
        <v>0</v>
      </c>
      <c r="G93" s="79"/>
      <c r="H93" s="100"/>
      <c r="I93" s="100"/>
      <c r="J93" s="100"/>
      <c r="K93" s="100"/>
    </row>
    <row r="94" spans="1:256" s="120" customFormat="1" x14ac:dyDescent="0.2">
      <c r="A94" s="116"/>
      <c r="B94" s="138"/>
      <c r="C94" s="139"/>
      <c r="D94" s="140"/>
      <c r="E94" s="143"/>
      <c r="F94" s="141"/>
      <c r="G94" s="79"/>
      <c r="H94" s="100"/>
      <c r="I94" s="100"/>
      <c r="J94" s="100"/>
      <c r="K94" s="100"/>
    </row>
    <row r="95" spans="1:256" s="120" customFormat="1" ht="60" x14ac:dyDescent="0.2">
      <c r="A95" s="116">
        <f>1+A93</f>
        <v>12</v>
      </c>
      <c r="B95" s="138" t="s">
        <v>128</v>
      </c>
      <c r="C95" s="139" t="s">
        <v>37</v>
      </c>
      <c r="D95" s="140">
        <v>895</v>
      </c>
      <c r="E95" s="272"/>
      <c r="F95" s="141">
        <f t="shared" ref="F95" si="4">D95*E95</f>
        <v>0</v>
      </c>
      <c r="G95" s="79"/>
      <c r="H95" s="100"/>
      <c r="I95" s="100"/>
      <c r="J95" s="100"/>
      <c r="K95" s="100"/>
    </row>
    <row r="96" spans="1:256" s="120" customFormat="1" x14ac:dyDescent="0.2">
      <c r="A96" s="116"/>
      <c r="B96" s="138"/>
      <c r="C96" s="139"/>
      <c r="D96" s="140"/>
      <c r="E96" s="143"/>
      <c r="F96" s="141"/>
      <c r="G96" s="79"/>
      <c r="H96" s="100"/>
      <c r="I96" s="100"/>
      <c r="J96" s="100"/>
      <c r="K96" s="100"/>
    </row>
    <row r="97" spans="1:11" s="120" customFormat="1" x14ac:dyDescent="0.2">
      <c r="A97" s="116">
        <f>1+A95</f>
        <v>13</v>
      </c>
      <c r="B97" s="138" t="s">
        <v>58</v>
      </c>
      <c r="C97" s="139" t="s">
        <v>41</v>
      </c>
      <c r="D97" s="140">
        <v>86</v>
      </c>
      <c r="E97" s="272"/>
      <c r="F97" s="141">
        <f t="shared" si="3"/>
        <v>0</v>
      </c>
      <c r="G97" s="79"/>
      <c r="H97" s="100"/>
      <c r="I97" s="100"/>
      <c r="J97" s="100"/>
      <c r="K97" s="100"/>
    </row>
    <row r="98" spans="1:11" s="120" customFormat="1" x14ac:dyDescent="0.2">
      <c r="A98" s="116"/>
      <c r="B98" s="138"/>
      <c r="C98" s="139"/>
      <c r="D98" s="140"/>
      <c r="E98" s="143"/>
      <c r="F98" s="141"/>
      <c r="G98" s="79"/>
      <c r="H98" s="100"/>
      <c r="I98" s="100"/>
      <c r="J98" s="100"/>
      <c r="K98" s="100"/>
    </row>
    <row r="99" spans="1:11" s="120" customFormat="1" ht="24" x14ac:dyDescent="0.2">
      <c r="A99" s="116">
        <f>1+A97</f>
        <v>14</v>
      </c>
      <c r="B99" s="138" t="s">
        <v>121</v>
      </c>
      <c r="C99" s="139" t="s">
        <v>41</v>
      </c>
      <c r="D99" s="140">
        <v>245</v>
      </c>
      <c r="E99" s="272"/>
      <c r="F99" s="141">
        <f t="shared" ref="F99" si="5">D99*E99</f>
        <v>0</v>
      </c>
      <c r="G99" s="79"/>
      <c r="H99" s="100"/>
      <c r="I99" s="100"/>
      <c r="J99" s="100"/>
      <c r="K99" s="100"/>
    </row>
    <row r="100" spans="1:11" s="120" customFormat="1" x14ac:dyDescent="0.2">
      <c r="A100" s="116"/>
      <c r="B100" s="138"/>
      <c r="C100" s="139"/>
      <c r="D100" s="140"/>
      <c r="E100" s="143"/>
      <c r="F100" s="141"/>
      <c r="G100" s="79"/>
      <c r="H100" s="100"/>
      <c r="I100" s="100"/>
      <c r="J100" s="100"/>
      <c r="K100" s="100"/>
    </row>
    <row r="101" spans="1:11" s="120" customFormat="1" ht="48" x14ac:dyDescent="0.2">
      <c r="A101" s="116">
        <f>1+A99</f>
        <v>15</v>
      </c>
      <c r="B101" s="138" t="s">
        <v>124</v>
      </c>
      <c r="C101" s="139" t="s">
        <v>37</v>
      </c>
      <c r="D101" s="140">
        <v>2490</v>
      </c>
      <c r="E101" s="272"/>
      <c r="F101" s="141">
        <f t="shared" ref="F101" si="6">D101*E101</f>
        <v>0</v>
      </c>
      <c r="G101" s="79"/>
      <c r="H101" s="100"/>
      <c r="I101" s="100"/>
      <c r="J101" s="100"/>
      <c r="K101" s="100"/>
    </row>
    <row r="102" spans="1:11" s="120" customFormat="1" x14ac:dyDescent="0.2">
      <c r="A102" s="116"/>
      <c r="B102" s="138"/>
      <c r="C102" s="139"/>
      <c r="D102" s="140"/>
      <c r="E102" s="143"/>
      <c r="F102" s="141"/>
      <c r="G102" s="79"/>
      <c r="H102" s="100"/>
      <c r="I102" s="100"/>
      <c r="J102" s="100"/>
      <c r="K102" s="100"/>
    </row>
    <row r="103" spans="1:11" s="120" customFormat="1" ht="24" x14ac:dyDescent="0.2">
      <c r="A103" s="116">
        <f>1+A101</f>
        <v>16</v>
      </c>
      <c r="B103" s="138" t="s">
        <v>59</v>
      </c>
      <c r="C103" s="139" t="s">
        <v>41</v>
      </c>
      <c r="D103" s="140">
        <v>395</v>
      </c>
      <c r="E103" s="272"/>
      <c r="F103" s="141">
        <f t="shared" si="3"/>
        <v>0</v>
      </c>
      <c r="G103" s="79"/>
      <c r="H103" s="100"/>
      <c r="I103" s="100"/>
      <c r="J103" s="100"/>
      <c r="K103" s="100"/>
    </row>
    <row r="104" spans="1:11" s="120" customFormat="1" x14ac:dyDescent="0.2">
      <c r="A104" s="155"/>
      <c r="B104" s="144"/>
      <c r="C104" s="156"/>
      <c r="D104" s="140"/>
      <c r="E104" s="143"/>
      <c r="F104" s="141"/>
      <c r="G104" s="79"/>
      <c r="H104" s="100"/>
      <c r="I104" s="100"/>
      <c r="J104" s="100"/>
      <c r="K104" s="100"/>
    </row>
    <row r="105" spans="1:11" s="120" customFormat="1" x14ac:dyDescent="0.2">
      <c r="A105" s="116">
        <f>1+A103</f>
        <v>17</v>
      </c>
      <c r="B105" s="138" t="s">
        <v>119</v>
      </c>
      <c r="C105" s="139" t="s">
        <v>41</v>
      </c>
      <c r="D105" s="140">
        <v>24</v>
      </c>
      <c r="E105" s="272"/>
      <c r="F105" s="141">
        <f t="shared" si="3"/>
        <v>0</v>
      </c>
      <c r="G105" s="79"/>
      <c r="H105" s="100"/>
      <c r="I105" s="100"/>
      <c r="J105" s="100"/>
      <c r="K105" s="100"/>
    </row>
    <row r="106" spans="1:11" s="120" customFormat="1" x14ac:dyDescent="0.2">
      <c r="A106" s="155"/>
      <c r="B106" s="144"/>
      <c r="C106" s="156"/>
      <c r="D106" s="140"/>
      <c r="E106" s="143"/>
      <c r="F106" s="141"/>
      <c r="G106" s="79"/>
      <c r="H106" s="100"/>
      <c r="I106" s="100"/>
      <c r="J106" s="100"/>
      <c r="K106" s="100"/>
    </row>
    <row r="107" spans="1:11" s="120" customFormat="1" ht="24" x14ac:dyDescent="0.2">
      <c r="A107" s="116">
        <f>1+A105</f>
        <v>18</v>
      </c>
      <c r="B107" s="138" t="s">
        <v>123</v>
      </c>
      <c r="C107" s="139" t="s">
        <v>17</v>
      </c>
      <c r="D107" s="140">
        <v>3</v>
      </c>
      <c r="E107" s="272"/>
      <c r="F107" s="141">
        <f t="shared" ref="F107" si="7">D107*E107</f>
        <v>0</v>
      </c>
      <c r="G107" s="79"/>
      <c r="H107" s="100"/>
      <c r="I107" s="100"/>
      <c r="J107" s="100"/>
      <c r="K107" s="100"/>
    </row>
    <row r="108" spans="1:11" s="120" customFormat="1" x14ac:dyDescent="0.2">
      <c r="A108" s="155"/>
      <c r="B108" s="144"/>
      <c r="C108" s="156"/>
      <c r="D108" s="140"/>
      <c r="E108" s="143"/>
      <c r="F108" s="141"/>
      <c r="G108" s="79"/>
      <c r="H108" s="100"/>
      <c r="I108" s="100"/>
      <c r="J108" s="100"/>
      <c r="K108" s="100"/>
    </row>
    <row r="109" spans="1:11" s="120" customFormat="1" ht="24" x14ac:dyDescent="0.2">
      <c r="A109" s="116">
        <f>1+A107</f>
        <v>19</v>
      </c>
      <c r="B109" s="138" t="s">
        <v>120</v>
      </c>
      <c r="C109" s="139" t="s">
        <v>41</v>
      </c>
      <c r="D109" s="140">
        <v>38</v>
      </c>
      <c r="E109" s="272"/>
      <c r="F109" s="141">
        <f t="shared" ref="F109" si="8">D109*E109</f>
        <v>0</v>
      </c>
      <c r="G109" s="79"/>
      <c r="H109" s="100"/>
      <c r="I109" s="100"/>
      <c r="J109" s="100"/>
      <c r="K109" s="100"/>
    </row>
    <row r="110" spans="1:11" x14ac:dyDescent="0.2">
      <c r="A110" s="145"/>
      <c r="B110" s="124"/>
      <c r="C110" s="134"/>
      <c r="D110" s="135"/>
      <c r="F110" s="135"/>
      <c r="G110" s="79"/>
    </row>
    <row r="111" spans="1:11" x14ac:dyDescent="0.2">
      <c r="A111" s="146" t="s">
        <v>48</v>
      </c>
      <c r="B111" s="124"/>
      <c r="C111" s="134"/>
      <c r="D111" s="135"/>
      <c r="E111" s="135"/>
      <c r="F111" s="135"/>
      <c r="G111" s="79"/>
    </row>
    <row r="112" spans="1:11" s="80" customFormat="1" ht="12.75" x14ac:dyDescent="0.25">
      <c r="A112" s="147"/>
      <c r="B112" s="148" t="s">
        <v>141</v>
      </c>
      <c r="C112" s="149"/>
      <c r="D112" s="150"/>
      <c r="E112" s="150" t="s">
        <v>49</v>
      </c>
      <c r="F112" s="151" t="str">
        <f>IF(SUM(F66:F110)=0," ",SUM(F66:F110))</f>
        <v xml:space="preserve"> </v>
      </c>
      <c r="G112" s="79"/>
      <c r="H112" s="100"/>
      <c r="I112" s="100"/>
      <c r="J112" s="100"/>
      <c r="K112" s="100"/>
    </row>
    <row r="113" spans="1:11" s="80" customFormat="1" ht="12.75" x14ac:dyDescent="0.25">
      <c r="A113" s="147"/>
      <c r="B113" s="148"/>
      <c r="C113" s="149"/>
      <c r="D113" s="150"/>
      <c r="E113" s="150"/>
      <c r="F113" s="151"/>
      <c r="G113" s="79"/>
      <c r="H113" s="100"/>
      <c r="I113" s="100"/>
      <c r="J113" s="100"/>
      <c r="K113" s="100"/>
    </row>
    <row r="114" spans="1:11" x14ac:dyDescent="0.2">
      <c r="A114" s="95" t="s">
        <v>20</v>
      </c>
      <c r="G114" s="79"/>
    </row>
    <row r="115" spans="1:11" ht="12.75" x14ac:dyDescent="0.25">
      <c r="A115" s="96"/>
      <c r="B115" s="13" t="s">
        <v>142</v>
      </c>
      <c r="F115" s="157" t="str">
        <f>IF(SUM(F63,F112)=0," ",SUM(F63,F112))</f>
        <v xml:space="preserve"> </v>
      </c>
      <c r="G115" s="79"/>
    </row>
    <row r="116" spans="1:11" x14ac:dyDescent="0.2">
      <c r="A116" s="95" t="s">
        <v>20</v>
      </c>
      <c r="G116" s="79"/>
    </row>
  </sheetData>
  <sheetProtection algorithmName="SHA-512" hashValue="Qfiu167PnM7HCmtBxAuJqKZcG2/v5nOlNITWOqBvaPiUBTbAhinu0nAxbDBYWGG2m0b0MAEVDGdoJt5PuMKipw==" saltValue="n7ory7iJJ4wu/q4tN6OxHQ==" spinCount="100000" sheet="1" objects="1" scenarios="1" formatCells="0" formatColumns="0" formatRows="0"/>
  <pageMargins left="0.98425196850393704" right="0.59055118110236227" top="0.39370078740157483" bottom="0.98425196850393704" header="0.19685039370078741" footer="0.39370078740157483"/>
  <pageSetup paperSize="9" orientation="portrait" r:id="rId1"/>
  <headerFooter>
    <oddFooter>&amp;L&amp;"Arial,Poševno"&amp;8Grad Brežice, dokončanje obnove vzhodnega trakta - &amp;A
doc: &amp;F&amp;R&amp;"Arial,Krepko"&amp;20 1/2
&amp;"Arial,Poševno"&amp;8
list št: p/&amp;P</oddFooter>
  </headerFooter>
  <rowBreaks count="4" manualBreakCount="4">
    <brk id="30" max="5" man="1"/>
    <brk id="49" max="5" man="1"/>
    <brk id="64" max="5" man="1"/>
    <brk id="90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C116"/>
  <sheetViews>
    <sheetView showZeros="0" view="pageBreakPreview" topLeftCell="A77" zoomScaleNormal="100" zoomScaleSheetLayoutView="100" workbookViewId="0">
      <selection activeCell="E91" sqref="E91"/>
    </sheetView>
  </sheetViews>
  <sheetFormatPr defaultColWidth="9" defaultRowHeight="12" x14ac:dyDescent="0.2"/>
  <cols>
    <col min="1" max="1" width="4.42578125" style="12" customWidth="1"/>
    <col min="2" max="2" width="40.7109375" style="13" customWidth="1"/>
    <col min="3" max="3" width="4.7109375" style="1" customWidth="1"/>
    <col min="4" max="4" width="7.7109375" style="227" customWidth="1"/>
    <col min="5" max="5" width="15.7109375" style="91" customWidth="1"/>
    <col min="6" max="6" width="15.28515625" style="228" customWidth="1"/>
    <col min="7" max="16384" width="9" style="11"/>
  </cols>
  <sheetData>
    <row r="1" spans="1:6" s="4" customFormat="1" ht="14.1" customHeight="1" x14ac:dyDescent="0.2">
      <c r="D1" s="158"/>
      <c r="E1" s="158"/>
      <c r="F1" s="159"/>
    </row>
    <row r="2" spans="1:6" s="4" customFormat="1" ht="14.1" customHeight="1" x14ac:dyDescent="0.2">
      <c r="A2" s="45"/>
      <c r="B2" s="45"/>
      <c r="C2" s="45"/>
      <c r="D2" s="160"/>
      <c r="E2" s="160"/>
      <c r="F2" s="159"/>
    </row>
    <row r="3" spans="1:6" s="4" customFormat="1" x14ac:dyDescent="0.2">
      <c r="D3" s="158"/>
      <c r="E3" s="158"/>
      <c r="F3" s="159"/>
    </row>
    <row r="4" spans="1:6" s="70" customFormat="1" ht="12.75" x14ac:dyDescent="0.25">
      <c r="A4" s="161"/>
      <c r="B4" s="66" t="s">
        <v>9</v>
      </c>
      <c r="C4" s="67" t="s">
        <v>10</v>
      </c>
      <c r="D4" s="162" t="s">
        <v>11</v>
      </c>
      <c r="E4" s="162" t="s">
        <v>12</v>
      </c>
      <c r="F4" s="163" t="s">
        <v>13</v>
      </c>
    </row>
    <row r="5" spans="1:6" s="120" customFormat="1" x14ac:dyDescent="0.2">
      <c r="A5" s="164"/>
      <c r="B5" s="37" t="s">
        <v>0</v>
      </c>
      <c r="C5" s="165"/>
      <c r="D5" s="166"/>
      <c r="E5" s="167"/>
      <c r="F5" s="159"/>
    </row>
    <row r="6" spans="1:6" s="120" customFormat="1" x14ac:dyDescent="0.2">
      <c r="A6" s="164"/>
      <c r="B6" s="37"/>
      <c r="C6" s="165"/>
      <c r="D6" s="166"/>
      <c r="E6" s="167"/>
      <c r="F6" s="159"/>
    </row>
    <row r="7" spans="1:6" s="173" customFormat="1" ht="13.5" x14ac:dyDescent="0.25">
      <c r="A7" s="168"/>
      <c r="B7" s="169" t="s">
        <v>60</v>
      </c>
      <c r="C7" s="170"/>
      <c r="D7" s="171"/>
      <c r="E7" s="159"/>
      <c r="F7" s="172"/>
    </row>
    <row r="8" spans="1:6" s="173" customFormat="1" ht="13.5" x14ac:dyDescent="0.25">
      <c r="A8" s="168"/>
      <c r="B8" s="169"/>
      <c r="C8" s="170"/>
      <c r="D8" s="171"/>
      <c r="E8" s="159"/>
      <c r="F8" s="159"/>
    </row>
    <row r="9" spans="1:6" s="178" customFormat="1" ht="13.5" x14ac:dyDescent="0.25">
      <c r="A9" s="174"/>
      <c r="B9" s="169" t="s">
        <v>61</v>
      </c>
      <c r="C9" s="175"/>
      <c r="D9" s="176"/>
      <c r="E9" s="177"/>
      <c r="F9" s="159"/>
    </row>
    <row r="10" spans="1:6" ht="13.5" x14ac:dyDescent="0.2">
      <c r="A10" s="174"/>
      <c r="B10" s="179"/>
      <c r="C10" s="175"/>
      <c r="D10" s="176"/>
      <c r="E10" s="177"/>
      <c r="F10" s="159"/>
    </row>
    <row r="11" spans="1:6" ht="13.5" x14ac:dyDescent="0.2">
      <c r="A11" s="180"/>
      <c r="B11" s="181" t="s">
        <v>62</v>
      </c>
      <c r="C11" s="170"/>
      <c r="D11" s="182"/>
      <c r="E11" s="183"/>
      <c r="F11" s="172"/>
    </row>
    <row r="12" spans="1:6" ht="12.75" x14ac:dyDescent="0.2">
      <c r="A12" s="180"/>
      <c r="B12" s="184" t="s">
        <v>63</v>
      </c>
      <c r="C12" s="185"/>
      <c r="D12" s="185"/>
      <c r="E12" s="186"/>
      <c r="F12" s="172"/>
    </row>
    <row r="13" spans="1:6" s="80" customFormat="1" ht="12.75" x14ac:dyDescent="0.2">
      <c r="A13" s="180"/>
      <c r="B13" s="184" t="s">
        <v>64</v>
      </c>
      <c r="C13" s="185"/>
      <c r="D13" s="185"/>
      <c r="E13" s="186"/>
      <c r="F13" s="172"/>
    </row>
    <row r="14" spans="1:6" s="80" customFormat="1" ht="12.75" x14ac:dyDescent="0.2">
      <c r="A14" s="180"/>
      <c r="B14" s="184"/>
      <c r="C14" s="185"/>
      <c r="D14" s="185"/>
      <c r="E14" s="186"/>
      <c r="F14" s="172"/>
    </row>
    <row r="15" spans="1:6" s="80" customFormat="1" ht="12.75" x14ac:dyDescent="0.2">
      <c r="A15" s="180"/>
      <c r="B15" s="184" t="s">
        <v>65</v>
      </c>
      <c r="C15" s="185"/>
      <c r="D15" s="185"/>
      <c r="E15" s="186"/>
      <c r="F15" s="172"/>
    </row>
    <row r="16" spans="1:6" s="80" customFormat="1" ht="12.75" x14ac:dyDescent="0.2">
      <c r="A16" s="180"/>
      <c r="B16" s="184" t="s">
        <v>66</v>
      </c>
      <c r="C16" s="185"/>
      <c r="D16" s="185"/>
      <c r="E16" s="186"/>
      <c r="F16" s="172"/>
    </row>
    <row r="17" spans="1:6" s="80" customFormat="1" ht="12.75" x14ac:dyDescent="0.2">
      <c r="A17" s="180"/>
      <c r="B17" s="184" t="s">
        <v>67</v>
      </c>
      <c r="C17" s="185"/>
      <c r="D17" s="185"/>
      <c r="E17" s="186"/>
      <c r="F17" s="172"/>
    </row>
    <row r="18" spans="1:6" s="80" customFormat="1" ht="12.75" x14ac:dyDescent="0.2">
      <c r="A18" s="180"/>
      <c r="B18" s="184"/>
      <c r="C18" s="185"/>
      <c r="D18" s="185"/>
      <c r="E18" s="186"/>
      <c r="F18" s="172"/>
    </row>
    <row r="19" spans="1:6" s="80" customFormat="1" ht="12.75" x14ac:dyDescent="0.2">
      <c r="A19" s="180"/>
      <c r="B19" s="184"/>
      <c r="C19" s="185"/>
      <c r="D19" s="185"/>
      <c r="E19" s="186"/>
      <c r="F19" s="172"/>
    </row>
    <row r="20" spans="1:6" s="80" customFormat="1" ht="12.75" x14ac:dyDescent="0.2">
      <c r="A20" s="180"/>
      <c r="B20" s="184"/>
      <c r="C20" s="185"/>
      <c r="D20" s="185"/>
      <c r="E20" s="186"/>
      <c r="F20" s="172"/>
    </row>
    <row r="21" spans="1:6" s="80" customFormat="1" ht="12.75" x14ac:dyDescent="0.2">
      <c r="A21" s="180"/>
      <c r="B21" s="184"/>
      <c r="C21" s="185"/>
      <c r="D21" s="185"/>
      <c r="E21" s="186"/>
      <c r="F21" s="172"/>
    </row>
    <row r="22" spans="1:6" s="80" customFormat="1" ht="12.75" x14ac:dyDescent="0.2">
      <c r="A22" s="180"/>
      <c r="B22" s="184"/>
      <c r="C22" s="185"/>
      <c r="D22" s="185"/>
      <c r="E22" s="186"/>
      <c r="F22" s="172"/>
    </row>
    <row r="23" spans="1:6" s="80" customFormat="1" ht="12.75" x14ac:dyDescent="0.2">
      <c r="A23" s="180"/>
      <c r="B23" s="187" t="s">
        <v>68</v>
      </c>
      <c r="C23" s="185"/>
      <c r="D23" s="185"/>
      <c r="E23" s="186"/>
      <c r="F23" s="172"/>
    </row>
    <row r="24" spans="1:6" s="80" customFormat="1" ht="12.75" x14ac:dyDescent="0.2">
      <c r="A24" s="180"/>
      <c r="B24" s="184" t="s">
        <v>69</v>
      </c>
      <c r="C24" s="185"/>
      <c r="D24" s="185"/>
      <c r="E24" s="186"/>
      <c r="F24" s="172"/>
    </row>
    <row r="25" spans="1:6" s="80" customFormat="1" ht="12.75" x14ac:dyDescent="0.2">
      <c r="A25" s="180"/>
      <c r="B25" s="188" t="s">
        <v>70</v>
      </c>
      <c r="C25" s="185"/>
      <c r="D25" s="185"/>
      <c r="E25" s="186"/>
      <c r="F25" s="172"/>
    </row>
    <row r="26" spans="1:6" s="80" customFormat="1" ht="12.75" x14ac:dyDescent="0.2">
      <c r="A26" s="180"/>
      <c r="B26" s="184"/>
      <c r="C26" s="185"/>
      <c r="D26" s="185"/>
      <c r="E26" s="186"/>
      <c r="F26" s="172"/>
    </row>
    <row r="27" spans="1:6" s="80" customFormat="1" ht="12.75" x14ac:dyDescent="0.2">
      <c r="A27" s="180"/>
      <c r="B27" s="184" t="s">
        <v>71</v>
      </c>
      <c r="C27" s="185"/>
      <c r="D27" s="185"/>
      <c r="E27" s="186"/>
      <c r="F27" s="172"/>
    </row>
    <row r="28" spans="1:6" s="80" customFormat="1" ht="12.75" x14ac:dyDescent="0.2">
      <c r="A28" s="180"/>
      <c r="B28" s="184" t="s">
        <v>72</v>
      </c>
      <c r="C28" s="185"/>
      <c r="D28" s="185"/>
      <c r="E28" s="186"/>
      <c r="F28" s="172"/>
    </row>
    <row r="29" spans="1:6" s="80" customFormat="1" ht="12.75" x14ac:dyDescent="0.2">
      <c r="A29" s="180"/>
      <c r="B29" s="188" t="s">
        <v>73</v>
      </c>
      <c r="C29" s="185"/>
      <c r="D29" s="185"/>
      <c r="E29" s="186"/>
      <c r="F29" s="172"/>
    </row>
    <row r="30" spans="1:6" s="80" customFormat="1" ht="12.75" x14ac:dyDescent="0.2">
      <c r="A30" s="180"/>
      <c r="B30" s="188"/>
      <c r="C30" s="185"/>
      <c r="D30" s="185"/>
      <c r="E30" s="186"/>
      <c r="F30" s="172"/>
    </row>
    <row r="31" spans="1:6" s="80" customFormat="1" ht="12.75" x14ac:dyDescent="0.2">
      <c r="A31" s="180"/>
      <c r="B31" s="184" t="s">
        <v>74</v>
      </c>
      <c r="C31" s="185"/>
      <c r="D31" s="185"/>
      <c r="E31" s="186"/>
      <c r="F31" s="172"/>
    </row>
    <row r="32" spans="1:6" s="80" customFormat="1" ht="12.75" x14ac:dyDescent="0.2">
      <c r="A32" s="180"/>
      <c r="B32" s="184" t="s">
        <v>75</v>
      </c>
      <c r="C32" s="185"/>
      <c r="D32" s="185"/>
      <c r="E32" s="186"/>
      <c r="F32" s="172"/>
    </row>
    <row r="33" spans="1:6" s="80" customFormat="1" ht="12.75" x14ac:dyDescent="0.2">
      <c r="A33" s="180"/>
      <c r="B33" s="184" t="s">
        <v>76</v>
      </c>
      <c r="C33" s="185"/>
      <c r="D33" s="185"/>
      <c r="E33" s="186"/>
      <c r="F33" s="172"/>
    </row>
    <row r="34" spans="1:6" s="80" customFormat="1" ht="12.75" x14ac:dyDescent="0.2">
      <c r="A34" s="180"/>
      <c r="B34" s="184" t="s">
        <v>77</v>
      </c>
      <c r="C34" s="185"/>
      <c r="D34" s="185"/>
      <c r="E34" s="186"/>
      <c r="F34" s="172"/>
    </row>
    <row r="35" spans="1:6" s="80" customFormat="1" ht="12.75" x14ac:dyDescent="0.2">
      <c r="A35" s="180"/>
      <c r="B35" s="184" t="s">
        <v>78</v>
      </c>
      <c r="C35" s="185"/>
      <c r="D35" s="185"/>
      <c r="E35" s="186"/>
      <c r="F35" s="172"/>
    </row>
    <row r="36" spans="1:6" s="80" customFormat="1" ht="12.75" x14ac:dyDescent="0.2">
      <c r="A36" s="180"/>
      <c r="B36" s="184" t="s">
        <v>79</v>
      </c>
      <c r="C36" s="185"/>
      <c r="D36" s="185"/>
      <c r="E36" s="186"/>
      <c r="F36" s="172"/>
    </row>
    <row r="37" spans="1:6" s="80" customFormat="1" ht="12.75" x14ac:dyDescent="0.2">
      <c r="A37" s="180"/>
      <c r="B37" s="184" t="s">
        <v>80</v>
      </c>
      <c r="C37" s="185"/>
      <c r="D37" s="185"/>
      <c r="E37" s="186"/>
      <c r="F37" s="172"/>
    </row>
    <row r="38" spans="1:6" s="80" customFormat="1" ht="12.75" x14ac:dyDescent="0.2">
      <c r="A38" s="180"/>
      <c r="B38" s="184" t="s">
        <v>81</v>
      </c>
      <c r="C38" s="185"/>
      <c r="D38" s="185"/>
      <c r="E38" s="186"/>
      <c r="F38" s="172"/>
    </row>
    <row r="39" spans="1:6" s="80" customFormat="1" ht="12.75" x14ac:dyDescent="0.2">
      <c r="A39" s="180"/>
      <c r="B39" s="184" t="s">
        <v>82</v>
      </c>
      <c r="C39" s="185"/>
      <c r="D39" s="185"/>
      <c r="E39" s="186"/>
      <c r="F39" s="172"/>
    </row>
    <row r="40" spans="1:6" s="80" customFormat="1" ht="12.75" x14ac:dyDescent="0.2">
      <c r="A40" s="180"/>
      <c r="B40" s="184"/>
      <c r="C40" s="185"/>
      <c r="D40" s="185"/>
      <c r="E40" s="186"/>
      <c r="F40" s="172"/>
    </row>
    <row r="41" spans="1:6" s="80" customFormat="1" ht="12.75" x14ac:dyDescent="0.2">
      <c r="A41" s="180"/>
      <c r="B41" s="184" t="s">
        <v>83</v>
      </c>
      <c r="C41" s="185"/>
      <c r="D41" s="185"/>
      <c r="E41" s="186"/>
      <c r="F41" s="172"/>
    </row>
    <row r="42" spans="1:6" s="80" customFormat="1" ht="12.75" x14ac:dyDescent="0.2">
      <c r="A42" s="180"/>
      <c r="B42" s="184" t="s">
        <v>84</v>
      </c>
      <c r="C42" s="185"/>
      <c r="D42" s="185"/>
      <c r="E42" s="186"/>
      <c r="F42" s="172"/>
    </row>
    <row r="43" spans="1:6" s="80" customFormat="1" ht="12.75" x14ac:dyDescent="0.2">
      <c r="A43" s="180"/>
      <c r="B43" s="184"/>
      <c r="C43" s="185"/>
      <c r="D43" s="185"/>
      <c r="E43" s="186"/>
      <c r="F43" s="172"/>
    </row>
    <row r="44" spans="1:6" s="80" customFormat="1" ht="12.75" x14ac:dyDescent="0.2">
      <c r="A44" s="180"/>
      <c r="B44" s="184" t="s">
        <v>85</v>
      </c>
      <c r="C44" s="185"/>
      <c r="D44" s="185"/>
      <c r="E44" s="186"/>
      <c r="F44" s="172"/>
    </row>
    <row r="45" spans="1:6" s="80" customFormat="1" ht="12.75" x14ac:dyDescent="0.2">
      <c r="A45" s="180"/>
      <c r="B45" s="184"/>
      <c r="C45" s="185"/>
      <c r="D45" s="185"/>
      <c r="E45" s="186"/>
      <c r="F45" s="172"/>
    </row>
    <row r="46" spans="1:6" s="80" customFormat="1" ht="12.75" x14ac:dyDescent="0.2">
      <c r="A46" s="180"/>
      <c r="B46" s="184" t="s">
        <v>86</v>
      </c>
      <c r="C46" s="185"/>
      <c r="D46" s="185"/>
      <c r="E46" s="186"/>
      <c r="F46" s="172"/>
    </row>
    <row r="47" spans="1:6" s="80" customFormat="1" ht="12.75" x14ac:dyDescent="0.2">
      <c r="A47" s="180"/>
      <c r="B47" s="184" t="s">
        <v>87</v>
      </c>
      <c r="C47" s="185"/>
      <c r="D47" s="185"/>
      <c r="E47" s="186"/>
      <c r="F47" s="172"/>
    </row>
    <row r="48" spans="1:6" s="80" customFormat="1" x14ac:dyDescent="0.2">
      <c r="A48" s="180"/>
      <c r="B48" s="189"/>
      <c r="C48" s="93"/>
      <c r="D48" s="190"/>
      <c r="E48" s="159"/>
      <c r="F48" s="172"/>
    </row>
    <row r="49" spans="1:6" s="193" customFormat="1" ht="12.75" x14ac:dyDescent="0.2">
      <c r="A49" s="168"/>
      <c r="B49" s="191" t="s">
        <v>88</v>
      </c>
      <c r="C49" s="93"/>
      <c r="D49" s="192"/>
      <c r="E49" s="159"/>
      <c r="F49" s="159"/>
    </row>
    <row r="50" spans="1:6" s="198" customFormat="1" ht="15.75" x14ac:dyDescent="0.2">
      <c r="A50" s="194"/>
      <c r="B50" s="195"/>
      <c r="C50" s="196"/>
      <c r="D50" s="192"/>
      <c r="E50" s="207"/>
      <c r="F50" s="197"/>
    </row>
    <row r="51" spans="1:6" s="201" customFormat="1" ht="48" x14ac:dyDescent="0.2">
      <c r="A51" s="277">
        <f>IF(B50="",MAX($A$50:A50)+1,"")</f>
        <v>1</v>
      </c>
      <c r="B51" s="199" t="s">
        <v>89</v>
      </c>
      <c r="C51" s="200" t="s">
        <v>90</v>
      </c>
      <c r="D51" s="192">
        <v>14</v>
      </c>
      <c r="E51" s="269"/>
      <c r="F51" s="197">
        <f>D51*E51</f>
        <v>0</v>
      </c>
    </row>
    <row r="52" spans="1:6" s="201" customFormat="1" ht="15.75" x14ac:dyDescent="0.2">
      <c r="A52" s="277"/>
      <c r="B52" s="202"/>
      <c r="C52" s="200"/>
      <c r="D52" s="192"/>
      <c r="E52" s="207"/>
      <c r="F52" s="197"/>
    </row>
    <row r="53" spans="1:6" s="206" customFormat="1" ht="24" x14ac:dyDescent="0.2">
      <c r="A53" s="277">
        <f>IF(B52="",MAX($A$31:A52)+1,"")</f>
        <v>2</v>
      </c>
      <c r="B53" s="203" t="s">
        <v>91</v>
      </c>
      <c r="C53" s="204"/>
      <c r="D53" s="205"/>
      <c r="E53" s="207"/>
      <c r="F53" s="197"/>
    </row>
    <row r="54" spans="1:6" s="206" customFormat="1" ht="36" x14ac:dyDescent="0.2">
      <c r="A54" s="277"/>
      <c r="B54" s="203" t="s">
        <v>92</v>
      </c>
      <c r="C54" s="204" t="s">
        <v>90</v>
      </c>
      <c r="D54" s="192">
        <v>14</v>
      </c>
      <c r="E54" s="269"/>
      <c r="F54" s="197">
        <f>D54*E54</f>
        <v>0</v>
      </c>
    </row>
    <row r="55" spans="1:6" s="206" customFormat="1" x14ac:dyDescent="0.2">
      <c r="A55" s="277"/>
      <c r="B55" s="203"/>
      <c r="C55" s="204"/>
      <c r="D55" s="205"/>
      <c r="E55" s="207"/>
      <c r="F55" s="197"/>
    </row>
    <row r="56" spans="1:6" s="201" customFormat="1" ht="36" x14ac:dyDescent="0.2">
      <c r="A56" s="277">
        <f>IF(B55="",MAX($A$31:A55)+1,"")</f>
        <v>3</v>
      </c>
      <c r="B56" s="199" t="s">
        <v>93</v>
      </c>
      <c r="C56" s="200" t="s">
        <v>90</v>
      </c>
      <c r="D56" s="192">
        <v>598</v>
      </c>
      <c r="E56" s="269"/>
      <c r="F56" s="197">
        <f>D56*E56</f>
        <v>0</v>
      </c>
    </row>
    <row r="57" spans="1:6" s="211" customFormat="1" ht="12.75" x14ac:dyDescent="0.2">
      <c r="A57" s="208"/>
      <c r="B57" s="209"/>
      <c r="C57" s="210"/>
      <c r="D57" s="192"/>
      <c r="E57" s="207"/>
      <c r="F57" s="159"/>
    </row>
    <row r="58" spans="1:6" s="211" customFormat="1" ht="36" x14ac:dyDescent="0.2">
      <c r="A58" s="277">
        <f>IF(B57="",MAX($A$31:A57)+1,"")</f>
        <v>4</v>
      </c>
      <c r="B58" s="209" t="s">
        <v>94</v>
      </c>
      <c r="C58" s="210" t="s">
        <v>46</v>
      </c>
      <c r="D58" s="192">
        <v>475</v>
      </c>
      <c r="E58" s="269"/>
      <c r="F58" s="197">
        <f>D58*E58</f>
        <v>0</v>
      </c>
    </row>
    <row r="59" spans="1:6" s="211" customFormat="1" ht="12.75" x14ac:dyDescent="0.2">
      <c r="A59" s="208"/>
      <c r="B59" s="209"/>
      <c r="C59" s="210"/>
      <c r="D59" s="192"/>
      <c r="E59" s="207"/>
      <c r="F59" s="159"/>
    </row>
    <row r="60" spans="1:6" s="211" customFormat="1" ht="60" x14ac:dyDescent="0.2">
      <c r="A60" s="277">
        <f>IF(B59="",MAX($A$31:A59)+1,"")</f>
        <v>5</v>
      </c>
      <c r="B60" s="209" t="s">
        <v>95</v>
      </c>
      <c r="C60" s="210" t="s">
        <v>46</v>
      </c>
      <c r="D60" s="192">
        <v>72</v>
      </c>
      <c r="E60" s="269"/>
      <c r="F60" s="197">
        <f>D60*E60</f>
        <v>0</v>
      </c>
    </row>
    <row r="61" spans="1:6" s="201" customFormat="1" ht="15.75" x14ac:dyDescent="0.2">
      <c r="A61" s="277"/>
      <c r="B61" s="202"/>
      <c r="C61" s="200"/>
      <c r="D61" s="192"/>
      <c r="E61" s="207"/>
      <c r="F61" s="197"/>
    </row>
    <row r="62" spans="1:6" s="201" customFormat="1" ht="60" x14ac:dyDescent="0.2">
      <c r="A62" s="277">
        <f>IF(B61="",MAX($A$31:A61)+1,"")</f>
        <v>6</v>
      </c>
      <c r="B62" s="230" t="s">
        <v>96</v>
      </c>
      <c r="C62" s="200" t="s">
        <v>46</v>
      </c>
      <c r="D62" s="192">
        <v>1</v>
      </c>
      <c r="E62" s="269"/>
      <c r="F62" s="197">
        <f>D62*E62</f>
        <v>0</v>
      </c>
    </row>
    <row r="63" spans="1:6" s="201" customFormat="1" ht="15.75" x14ac:dyDescent="0.2">
      <c r="A63" s="277"/>
      <c r="B63" s="202"/>
      <c r="C63" s="200"/>
      <c r="D63" s="192"/>
      <c r="E63" s="207"/>
      <c r="F63" s="197"/>
    </row>
    <row r="64" spans="1:6" s="201" customFormat="1" ht="60" x14ac:dyDescent="0.2">
      <c r="A64" s="277">
        <f>IF(B63="",MAX($A$31:A63)+1,"")</f>
        <v>7</v>
      </c>
      <c r="B64" s="230" t="s">
        <v>97</v>
      </c>
      <c r="C64" s="200" t="s">
        <v>46</v>
      </c>
      <c r="D64" s="192">
        <v>1</v>
      </c>
      <c r="E64" s="269"/>
      <c r="F64" s="197">
        <f>D64*E64</f>
        <v>0</v>
      </c>
    </row>
    <row r="65" spans="1:6" s="201" customFormat="1" ht="15.75" x14ac:dyDescent="0.2">
      <c r="A65" s="277"/>
      <c r="B65" s="202"/>
      <c r="C65" s="200"/>
      <c r="D65" s="192"/>
      <c r="E65" s="207"/>
      <c r="F65" s="197"/>
    </row>
    <row r="66" spans="1:6" s="201" customFormat="1" ht="15.75" x14ac:dyDescent="0.2">
      <c r="A66" s="277">
        <f>IF(B65="",MAX($A$31:A65)+1,"")</f>
        <v>8</v>
      </c>
      <c r="B66" s="202" t="s">
        <v>98</v>
      </c>
      <c r="C66" s="200" t="s">
        <v>46</v>
      </c>
      <c r="D66" s="192">
        <v>42</v>
      </c>
      <c r="E66" s="269"/>
      <c r="F66" s="197">
        <f>D66*E66</f>
        <v>0</v>
      </c>
    </row>
    <row r="67" spans="1:6" s="201" customFormat="1" ht="15.75" x14ac:dyDescent="0.2">
      <c r="A67" s="277"/>
      <c r="B67" s="202"/>
      <c r="C67" s="200"/>
      <c r="D67" s="192"/>
      <c r="E67" s="207"/>
      <c r="F67" s="197"/>
    </row>
    <row r="68" spans="1:6" s="201" customFormat="1" ht="36" x14ac:dyDescent="0.2">
      <c r="A68" s="277">
        <f>IF(B67="",MAX($A$31:A67)+1,"")</f>
        <v>9</v>
      </c>
      <c r="B68" s="199" t="s">
        <v>99</v>
      </c>
      <c r="C68" s="200" t="s">
        <v>46</v>
      </c>
      <c r="D68" s="192">
        <v>6</v>
      </c>
      <c r="E68" s="269"/>
      <c r="F68" s="197">
        <f>D68*E68</f>
        <v>0</v>
      </c>
    </row>
    <row r="69" spans="1:6" s="198" customFormat="1" ht="15.75" x14ac:dyDescent="0.2">
      <c r="A69" s="277"/>
      <c r="B69" s="202"/>
      <c r="C69" s="200"/>
      <c r="D69" s="192"/>
      <c r="E69" s="207"/>
      <c r="F69" s="197"/>
    </row>
    <row r="70" spans="1:6" s="201" customFormat="1" ht="24" x14ac:dyDescent="0.2">
      <c r="A70" s="277">
        <f>IF(B69="",MAX($A$31:A69)+1,"")</f>
        <v>10</v>
      </c>
      <c r="B70" s="199" t="s">
        <v>100</v>
      </c>
      <c r="C70" s="212" t="s">
        <v>46</v>
      </c>
      <c r="D70" s="192">
        <v>9</v>
      </c>
      <c r="E70" s="269"/>
      <c r="F70" s="197">
        <f>D70*E70</f>
        <v>0</v>
      </c>
    </row>
    <row r="71" spans="1:6" s="201" customFormat="1" ht="15.75" x14ac:dyDescent="0.2">
      <c r="A71" s="277"/>
      <c r="B71" s="202"/>
      <c r="C71" s="200"/>
      <c r="D71" s="192"/>
      <c r="E71" s="207"/>
      <c r="F71" s="197"/>
    </row>
    <row r="72" spans="1:6" s="201" customFormat="1" ht="48" x14ac:dyDescent="0.2">
      <c r="A72" s="277">
        <f>IF(B71="",MAX($A$31:A71)+1,"")</f>
        <v>11</v>
      </c>
      <c r="B72" s="213" t="s">
        <v>101</v>
      </c>
      <c r="C72" s="200" t="s">
        <v>46</v>
      </c>
      <c r="D72" s="192">
        <v>36</v>
      </c>
      <c r="E72" s="269"/>
      <c r="F72" s="197">
        <f>D72*E72</f>
        <v>0</v>
      </c>
    </row>
    <row r="73" spans="1:6" s="201" customFormat="1" ht="15.75" x14ac:dyDescent="0.2">
      <c r="A73" s="277"/>
      <c r="B73" s="202"/>
      <c r="C73" s="200"/>
      <c r="D73" s="192"/>
      <c r="E73" s="207"/>
      <c r="F73" s="197"/>
    </row>
    <row r="74" spans="1:6" s="216" customFormat="1" ht="24" x14ac:dyDescent="0.2">
      <c r="A74" s="277">
        <f>IF(B73="",MAX($A$31:A73)+1,"")</f>
        <v>12</v>
      </c>
      <c r="B74" s="213" t="s">
        <v>102</v>
      </c>
      <c r="C74" s="214" t="s">
        <v>46</v>
      </c>
      <c r="D74" s="192">
        <v>1</v>
      </c>
      <c r="E74" s="269"/>
      <c r="F74" s="215">
        <f>E74*D74</f>
        <v>0</v>
      </c>
    </row>
    <row r="75" spans="1:6" s="216" customFormat="1" ht="12" customHeight="1" x14ac:dyDescent="0.2">
      <c r="A75" s="277"/>
      <c r="B75" s="217"/>
      <c r="C75" s="214"/>
      <c r="D75" s="218"/>
      <c r="E75" s="219"/>
      <c r="F75" s="215"/>
    </row>
    <row r="76" spans="1:6" s="201" customFormat="1" ht="36" x14ac:dyDescent="0.2">
      <c r="A76" s="277">
        <f>IF(B75="",MAX($A$31:A75)+1,"")</f>
        <v>13</v>
      </c>
      <c r="B76" s="220" t="s">
        <v>103</v>
      </c>
      <c r="C76" s="200" t="s">
        <v>46</v>
      </c>
      <c r="D76" s="192">
        <v>13</v>
      </c>
      <c r="E76" s="269"/>
      <c r="F76" s="197">
        <f>D76*E76</f>
        <v>0</v>
      </c>
    </row>
    <row r="77" spans="1:6" s="216" customFormat="1" ht="12" customHeight="1" x14ac:dyDescent="0.2">
      <c r="A77" s="277"/>
      <c r="B77" s="217"/>
      <c r="C77" s="214"/>
      <c r="D77" s="218"/>
      <c r="E77" s="219"/>
      <c r="F77" s="215"/>
    </row>
    <row r="78" spans="1:6" s="201" customFormat="1" ht="60" x14ac:dyDescent="0.2">
      <c r="A78" s="277">
        <f>IF(B77="",MAX($A$31:A77)+1,"")</f>
        <v>14</v>
      </c>
      <c r="B78" s="202" t="s">
        <v>104</v>
      </c>
      <c r="C78" s="200" t="s">
        <v>17</v>
      </c>
      <c r="D78" s="192">
        <v>1</v>
      </c>
      <c r="E78" s="269"/>
      <c r="F78" s="197">
        <f>D78*E78</f>
        <v>0</v>
      </c>
    </row>
    <row r="79" spans="1:6" s="216" customFormat="1" ht="12" customHeight="1" x14ac:dyDescent="0.2">
      <c r="A79" s="277"/>
      <c r="B79" s="217"/>
      <c r="C79" s="214"/>
      <c r="D79" s="218"/>
      <c r="E79" s="219"/>
      <c r="F79" s="215"/>
    </row>
    <row r="80" spans="1:6" s="201" customFormat="1" ht="84" x14ac:dyDescent="0.2">
      <c r="A80" s="277">
        <f>IF(B79="",MAX($A$31:A79)+1,"")</f>
        <v>15</v>
      </c>
      <c r="B80" s="202" t="s">
        <v>105</v>
      </c>
      <c r="C80" s="200" t="s">
        <v>17</v>
      </c>
      <c r="D80" s="192">
        <v>1</v>
      </c>
      <c r="E80" s="269"/>
      <c r="F80" s="197">
        <f>D80*E80</f>
        <v>0</v>
      </c>
    </row>
    <row r="81" spans="1:237" s="198" customFormat="1" ht="24" x14ac:dyDescent="0.2">
      <c r="A81" s="277"/>
      <c r="B81" s="202" t="s">
        <v>106</v>
      </c>
      <c r="C81" s="200"/>
      <c r="D81" s="192"/>
      <c r="E81" s="207"/>
      <c r="F81" s="197"/>
    </row>
    <row r="82" spans="1:237" s="198" customFormat="1" ht="15.75" x14ac:dyDescent="0.2">
      <c r="A82" s="277"/>
      <c r="B82" s="202"/>
      <c r="C82" s="200"/>
      <c r="D82" s="192"/>
      <c r="E82" s="207"/>
      <c r="F82" s="197"/>
    </row>
    <row r="83" spans="1:237" s="211" customFormat="1" ht="60" x14ac:dyDescent="0.2">
      <c r="A83" s="277">
        <f>IF(B82="",MAX($A$31:A82)+1,"")</f>
        <v>16</v>
      </c>
      <c r="B83" s="199" t="s">
        <v>107</v>
      </c>
      <c r="C83" s="200" t="s">
        <v>17</v>
      </c>
      <c r="D83" s="192">
        <v>1</v>
      </c>
      <c r="E83" s="269"/>
      <c r="F83" s="197">
        <f>D83*E83</f>
        <v>0</v>
      </c>
    </row>
    <row r="84" spans="1:237" s="222" customFormat="1" ht="13.5" thickBot="1" x14ac:dyDescent="0.25">
      <c r="A84" s="277"/>
      <c r="B84" s="199"/>
      <c r="C84" s="200"/>
      <c r="D84" s="221"/>
      <c r="E84" s="207"/>
      <c r="F84" s="197"/>
    </row>
    <row r="85" spans="1:237" s="206" customFormat="1" ht="14.25" thickTop="1" thickBot="1" x14ac:dyDescent="0.25">
      <c r="A85" s="223"/>
      <c r="B85" s="224" t="s">
        <v>141</v>
      </c>
      <c r="C85" s="225"/>
      <c r="D85" s="225"/>
      <c r="E85" s="278"/>
      <c r="F85" s="226">
        <f>SUM(F50:F84)</f>
        <v>0</v>
      </c>
    </row>
    <row r="86" spans="1:237" s="12" customFormat="1" ht="12.75" thickTop="1" x14ac:dyDescent="0.2">
      <c r="B86" s="13"/>
      <c r="C86" s="1"/>
      <c r="D86" s="227"/>
      <c r="E86" s="267"/>
      <c r="F86" s="228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</row>
    <row r="87" spans="1:237" s="193" customFormat="1" ht="12.75" x14ac:dyDescent="0.2">
      <c r="A87" s="168"/>
      <c r="B87" s="191" t="s">
        <v>108</v>
      </c>
      <c r="C87" s="93"/>
      <c r="D87" s="192"/>
      <c r="E87" s="207"/>
      <c r="F87" s="159"/>
    </row>
    <row r="88" spans="1:237" ht="15.75" x14ac:dyDescent="0.2">
      <c r="A88" s="194"/>
      <c r="B88" s="229"/>
      <c r="C88" s="196"/>
      <c r="D88" s="192"/>
      <c r="E88" s="207"/>
      <c r="F88" s="197"/>
    </row>
    <row r="89" spans="1:237" ht="36" x14ac:dyDescent="0.2">
      <c r="A89" s="277">
        <f>IF(B88="",MAX($A$88:A88)+1,"")</f>
        <v>1</v>
      </c>
      <c r="B89" s="230" t="s">
        <v>109</v>
      </c>
      <c r="C89" s="231" t="s">
        <v>90</v>
      </c>
      <c r="D89" s="192">
        <v>180</v>
      </c>
      <c r="E89" s="269"/>
      <c r="F89" s="197">
        <f>D89*E89</f>
        <v>0</v>
      </c>
    </row>
    <row r="90" spans="1:237" x14ac:dyDescent="0.2">
      <c r="A90" s="277" t="s">
        <v>2</v>
      </c>
      <c r="B90" s="232"/>
      <c r="C90" s="231"/>
      <c r="D90" s="192"/>
      <c r="E90" s="207"/>
      <c r="F90" s="197"/>
    </row>
    <row r="91" spans="1:237" ht="48" x14ac:dyDescent="0.2">
      <c r="A91" s="277">
        <f>IF(B90="",MAX($A$88:A90)+1,"")</f>
        <v>2</v>
      </c>
      <c r="B91" s="230" t="s">
        <v>110</v>
      </c>
      <c r="C91" s="231" t="s">
        <v>90</v>
      </c>
      <c r="D91" s="192">
        <v>155</v>
      </c>
      <c r="E91" s="269"/>
      <c r="F91" s="197">
        <f>D91*E91</f>
        <v>0</v>
      </c>
    </row>
    <row r="92" spans="1:237" s="198" customFormat="1" ht="15.75" x14ac:dyDescent="0.2">
      <c r="A92" s="194"/>
      <c r="B92" s="195"/>
      <c r="C92" s="196"/>
      <c r="D92" s="192"/>
      <c r="E92" s="207"/>
      <c r="F92" s="197"/>
    </row>
    <row r="93" spans="1:237" s="201" customFormat="1" ht="48" x14ac:dyDescent="0.2">
      <c r="A93" s="277">
        <f>IF(B92="",MAX($A$88:A92)+1,"")</f>
        <v>3</v>
      </c>
      <c r="B93" s="199" t="s">
        <v>111</v>
      </c>
      <c r="C93" s="200" t="s">
        <v>46</v>
      </c>
      <c r="D93" s="192">
        <v>11</v>
      </c>
      <c r="E93" s="269"/>
      <c r="F93" s="197">
        <f>D93*E93</f>
        <v>0</v>
      </c>
    </row>
    <row r="94" spans="1:237" x14ac:dyDescent="0.2">
      <c r="E94" s="267"/>
    </row>
    <row r="95" spans="1:237" x14ac:dyDescent="0.2">
      <c r="A95" s="277">
        <f>IF(B94="",MAX($A$88:A94)+1,"")</f>
        <v>4</v>
      </c>
      <c r="B95" s="230" t="s">
        <v>112</v>
      </c>
      <c r="C95" s="231" t="s">
        <v>17</v>
      </c>
      <c r="D95" s="192">
        <v>1</v>
      </c>
      <c r="E95" s="269"/>
      <c r="F95" s="197">
        <f>D95*E95</f>
        <v>0</v>
      </c>
    </row>
    <row r="96" spans="1:237" x14ac:dyDescent="0.2">
      <c r="E96" s="267"/>
    </row>
    <row r="97" spans="1:6" ht="48" x14ac:dyDescent="0.2">
      <c r="A97" s="277">
        <f>IF(B96="",MAX($A$88:A96)+1,"")</f>
        <v>5</v>
      </c>
      <c r="B97" s="230" t="s">
        <v>113</v>
      </c>
      <c r="C97" s="231" t="s">
        <v>17</v>
      </c>
      <c r="D97" s="192">
        <v>1</v>
      </c>
      <c r="E97" s="269"/>
      <c r="F97" s="197">
        <f>D97*E97</f>
        <v>0</v>
      </c>
    </row>
    <row r="98" spans="1:6" x14ac:dyDescent="0.2">
      <c r="E98" s="267"/>
    </row>
    <row r="99" spans="1:6" ht="24" x14ac:dyDescent="0.2">
      <c r="A99" s="277">
        <f>IF(B98="",MAX($A$88:A98)+1,"")</f>
        <v>6</v>
      </c>
      <c r="B99" s="230" t="s">
        <v>114</v>
      </c>
      <c r="C99" s="231" t="s">
        <v>17</v>
      </c>
      <c r="D99" s="192">
        <v>1</v>
      </c>
      <c r="E99" s="269"/>
      <c r="F99" s="197">
        <f>D99*E99</f>
        <v>0</v>
      </c>
    </row>
    <row r="100" spans="1:6" x14ac:dyDescent="0.2">
      <c r="E100" s="267"/>
    </row>
    <row r="101" spans="1:6" ht="24" x14ac:dyDescent="0.2">
      <c r="A101" s="277">
        <f>IF(B100="",MAX($A$88:A100)+1,"")</f>
        <v>7</v>
      </c>
      <c r="B101" s="230" t="s">
        <v>115</v>
      </c>
      <c r="C101" s="231" t="s">
        <v>17</v>
      </c>
      <c r="D101" s="192">
        <v>1</v>
      </c>
      <c r="E101" s="269"/>
      <c r="F101" s="197">
        <f>D101*E101</f>
        <v>0</v>
      </c>
    </row>
    <row r="102" spans="1:6" x14ac:dyDescent="0.2">
      <c r="E102" s="267"/>
    </row>
    <row r="103" spans="1:6" ht="24" x14ac:dyDescent="0.2">
      <c r="A103" s="277">
        <f>IF(B102="",MAX($A$88:A102)+1,"")</f>
        <v>8</v>
      </c>
      <c r="B103" s="230" t="s">
        <v>116</v>
      </c>
      <c r="C103" s="231" t="s">
        <v>17</v>
      </c>
      <c r="D103" s="192">
        <v>1</v>
      </c>
      <c r="E103" s="269"/>
      <c r="F103" s="197">
        <f>D103*E103</f>
        <v>0</v>
      </c>
    </row>
    <row r="104" spans="1:6" x14ac:dyDescent="0.2">
      <c r="E104" s="267"/>
    </row>
    <row r="105" spans="1:6" s="233" customFormat="1" ht="36" x14ac:dyDescent="0.2">
      <c r="A105" s="277">
        <f>IF(B104="",MAX($A$88:A104)+1,"")</f>
        <v>9</v>
      </c>
      <c r="B105" s="230" t="s">
        <v>117</v>
      </c>
      <c r="C105" s="93" t="s">
        <v>17</v>
      </c>
      <c r="D105" s="192">
        <v>1</v>
      </c>
      <c r="E105" s="269"/>
      <c r="F105" s="197">
        <f>D105*E105</f>
        <v>0</v>
      </c>
    </row>
    <row r="106" spans="1:6" ht="12.75" thickBot="1" x14ac:dyDescent="0.25">
      <c r="E106" s="267"/>
    </row>
    <row r="107" spans="1:6" s="206" customFormat="1" ht="14.25" thickTop="1" thickBot="1" x14ac:dyDescent="0.25">
      <c r="A107" s="223"/>
      <c r="B107" s="224" t="s">
        <v>141</v>
      </c>
      <c r="C107" s="225"/>
      <c r="D107" s="225"/>
      <c r="E107" s="278"/>
      <c r="F107" s="226">
        <f>SUM(F88:F106)</f>
        <v>0</v>
      </c>
    </row>
    <row r="108" spans="1:6" s="206" customFormat="1" ht="21" customHeight="1" thickTop="1" x14ac:dyDescent="0.2">
      <c r="A108" s="234"/>
      <c r="B108" s="234"/>
      <c r="C108" s="235"/>
      <c r="D108" s="235"/>
      <c r="E108" s="279"/>
      <c r="F108" s="236"/>
    </row>
    <row r="109" spans="1:6" s="211" customFormat="1" ht="12.75" x14ac:dyDescent="0.2">
      <c r="A109" s="194"/>
      <c r="B109" s="237" t="s">
        <v>118</v>
      </c>
      <c r="C109" s="93"/>
      <c r="D109" s="192"/>
      <c r="E109" s="207"/>
      <c r="F109" s="159"/>
    </row>
    <row r="110" spans="1:6" s="120" customFormat="1" ht="16.5" x14ac:dyDescent="0.2">
      <c r="A110" s="238"/>
      <c r="B110" s="88"/>
      <c r="C110" s="89"/>
      <c r="D110" s="90"/>
      <c r="E110" s="267"/>
      <c r="F110" s="85"/>
    </row>
    <row r="111" spans="1:6" s="120" customFormat="1" ht="84" x14ac:dyDescent="0.2">
      <c r="A111" s="277">
        <f>IF(B110="",MAX($A$110:A110)+1,"")</f>
        <v>1</v>
      </c>
      <c r="B111" s="92" t="s">
        <v>18</v>
      </c>
      <c r="C111" s="93" t="s">
        <v>19</v>
      </c>
      <c r="D111" s="94">
        <v>4</v>
      </c>
      <c r="E111" s="269"/>
      <c r="F111" s="85" t="str">
        <f>IF((D111*E111)=0," ",(D111*E111))</f>
        <v xml:space="preserve"> </v>
      </c>
    </row>
    <row r="112" spans="1:6" ht="12.75" thickBot="1" x14ac:dyDescent="0.25"/>
    <row r="113" spans="1:11" s="245" customFormat="1" ht="14.25" thickTop="1" thickBot="1" x14ac:dyDescent="0.25">
      <c r="A113" s="239"/>
      <c r="B113" s="240" t="s">
        <v>141</v>
      </c>
      <c r="C113" s="241"/>
      <c r="D113" s="242"/>
      <c r="E113" s="226"/>
      <c r="F113" s="243">
        <f>SUM(F110:F111)</f>
        <v>0</v>
      </c>
      <c r="G113" s="11"/>
      <c r="H113" s="236"/>
      <c r="I113" s="244"/>
      <c r="J113" s="244"/>
      <c r="K113" s="244"/>
    </row>
    <row r="114" spans="1:11" s="245" customFormat="1" ht="14.25" thickTop="1" thickBot="1" x14ac:dyDescent="0.25">
      <c r="A114" s="250"/>
      <c r="B114" s="251"/>
      <c r="C114" s="252"/>
      <c r="D114" s="253"/>
      <c r="E114" s="236"/>
      <c r="F114" s="254"/>
      <c r="G114" s="11"/>
      <c r="H114" s="236"/>
      <c r="I114" s="244"/>
      <c r="J114" s="244"/>
      <c r="K114" s="244"/>
    </row>
    <row r="115" spans="1:11" s="245" customFormat="1" ht="30" customHeight="1" thickTop="1" thickBot="1" x14ac:dyDescent="0.25">
      <c r="A115" s="239"/>
      <c r="B115" s="240" t="s">
        <v>144</v>
      </c>
      <c r="C115" s="241"/>
      <c r="D115" s="242"/>
      <c r="E115" s="226"/>
      <c r="F115" s="243">
        <f>F113+F107+F85</f>
        <v>0</v>
      </c>
      <c r="G115" s="11"/>
      <c r="H115" s="236"/>
      <c r="I115" s="244"/>
      <c r="J115" s="244"/>
      <c r="K115" s="244"/>
    </row>
    <row r="116" spans="1:11" ht="12.75" thickTop="1" x14ac:dyDescent="0.2"/>
  </sheetData>
  <sheetProtection algorithmName="SHA-512" hashValue="l46iaFNdIajfUNkfzbmAMbZGgGTWjao31+CYDbOwwaFNhmZF+qOBfVBGpQejfMJ3GwxVvO1HERqgJT0aFGuGiw==" saltValue="jyiLIEAEEce94Uz8mmEAXQ==" spinCount="100000" sheet="1" formatCells="0" formatColumns="0" formatRows="0" selectLockedCells="1"/>
  <pageMargins left="0.98425196850393704" right="0.59055118110236227" top="0.39370078740157483" bottom="0.98425196850393704" header="0.19685039370078741" footer="0.39370078740157483"/>
  <pageSetup paperSize="9" orientation="portrait" r:id="rId1"/>
  <headerFooter>
    <oddFooter>&amp;L&amp;"Arial,Poševno"&amp;8Obnova strehe V in S trakta Gradu Brežice
doc: &amp;F&amp;R&amp;"Arial,Krepko"&amp;20 4&amp;"Arial,Poševno"&amp;8
&amp;P/&amp;N</oddFooter>
  </headerFooter>
  <rowBreaks count="4" manualBreakCount="4">
    <brk id="59" max="5" man="1"/>
    <brk id="82" max="5" man="1"/>
    <brk id="86" max="5" man="1"/>
    <brk id="10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8</vt:i4>
      </vt:variant>
    </vt:vector>
  </HeadingPairs>
  <TitlesOfParts>
    <vt:vector size="12" baseType="lpstr">
      <vt:lpstr>Zbirna rekapitulacija</vt:lpstr>
      <vt:lpstr>0-Splosno</vt:lpstr>
      <vt:lpstr>1-GO dela</vt:lpstr>
      <vt:lpstr>4 - EI dela</vt:lpstr>
      <vt:lpstr>'0-Splosno'!Področje_tiskanja</vt:lpstr>
      <vt:lpstr>'1-GO dela'!Področje_tiskanja</vt:lpstr>
      <vt:lpstr>'4 - EI dela'!Področje_tiskanja</vt:lpstr>
      <vt:lpstr>'Zbirna rekapitulacija'!Področje_tiskanja</vt:lpstr>
      <vt:lpstr>'0-Splosno'!Tiskanje_naslovov</vt:lpstr>
      <vt:lpstr>'1-GO dela'!Tiskanje_naslovov</vt:lpstr>
      <vt:lpstr>'4 - EI dela'!Tiskanje_naslovov</vt:lpstr>
      <vt:lpstr>'Zbirna rekapitulacija'!Tiskanje_naslovov</vt:lpstr>
    </vt:vector>
  </TitlesOfParts>
  <Company>savaprojekt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Jovanović</dc:creator>
  <cp:lastModifiedBy>Vilma Zupančič</cp:lastModifiedBy>
  <cp:lastPrinted>2017-01-19T13:17:21Z</cp:lastPrinted>
  <dcterms:created xsi:type="dcterms:W3CDTF">2000-06-09T14:07:04Z</dcterms:created>
  <dcterms:modified xsi:type="dcterms:W3CDTF">2017-03-21T09:26:13Z</dcterms:modified>
</cp:coreProperties>
</file>