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Cesta Cerklje - Črešnjice/RD/Popisi iz projekta/"/>
    </mc:Choice>
  </mc:AlternateContent>
  <xr:revisionPtr revIDLastSave="92" documentId="8_{75B66E7B-485E-46CA-8C3A-9A5C19743D6C}" xr6:coauthVersionLast="47" xr6:coauthVersionMax="47" xr10:uidLastSave="{6775D5CC-D97F-4620-B7BB-31D78EDD6639}"/>
  <bookViews>
    <workbookView xWindow="-15" yWindow="0" windowWidth="12870" windowHeight="15150" activeTab="1" xr2:uid="{00000000-000D-0000-FFFF-FFFF00000000}"/>
  </bookViews>
  <sheets>
    <sheet name="Rekapitulacija" sheetId="8" r:id="rId1"/>
    <sheet name="Črešnjice 2 faza" sheetId="2" r:id="rId2"/>
    <sheet name="Črešnjice 3 faza" sheetId="3" r:id="rId3"/>
    <sheet name="Hišni priključki" sheetId="6" r:id="rId4"/>
  </sheets>
  <definedNames>
    <definedName name="_xlnm.Print_Area" localSheetId="1">#N/A</definedName>
    <definedName name="_xlnm.Print_Area" localSheetId="2">#N/A</definedName>
    <definedName name="_xlnm.Print_Area" localSheetId="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7" i="2" l="1"/>
  <c r="D275" i="2"/>
  <c r="D273" i="2"/>
  <c r="D271" i="2"/>
  <c r="F271" i="2" s="1"/>
  <c r="F264" i="2"/>
  <c r="F267" i="2"/>
  <c r="F268" i="2"/>
  <c r="F272" i="2"/>
  <c r="F273" i="2"/>
  <c r="F275" i="2"/>
  <c r="F276" i="2"/>
  <c r="F277" i="2"/>
  <c r="D269" i="2"/>
  <c r="F269" i="2" s="1"/>
  <c r="D267" i="2"/>
  <c r="D265" i="2"/>
  <c r="F265" i="2" s="1"/>
  <c r="D263" i="2"/>
  <c r="F263" i="2" s="1"/>
  <c r="F282" i="2" s="1"/>
  <c r="F146" i="3"/>
  <c r="F25" i="8"/>
  <c r="K62" i="6"/>
  <c r="K59" i="6"/>
  <c r="K64" i="6" s="1"/>
  <c r="F29" i="8" s="1"/>
  <c r="K56" i="6"/>
  <c r="K55" i="6"/>
  <c r="K52" i="6"/>
  <c r="K49" i="6"/>
  <c r="G43" i="6"/>
  <c r="G46" i="6"/>
  <c r="K46" i="6"/>
  <c r="K40" i="6"/>
  <c r="K38" i="6"/>
  <c r="C35" i="6"/>
  <c r="K43" i="6"/>
  <c r="F240" i="2"/>
  <c r="A231" i="2"/>
  <c r="A233" i="2" s="1"/>
  <c r="A235" i="2" s="1"/>
  <c r="A237" i="2" s="1"/>
  <c r="F235" i="2"/>
  <c r="F233" i="2"/>
  <c r="F231" i="2"/>
  <c r="F187" i="3"/>
  <c r="F182" i="3"/>
  <c r="B178" i="3"/>
  <c r="B177" i="3"/>
  <c r="B176" i="3"/>
  <c r="B175" i="3"/>
  <c r="B174" i="3"/>
  <c r="B173" i="3"/>
  <c r="B172" i="3"/>
  <c r="B171" i="3"/>
  <c r="F168" i="3"/>
  <c r="A164" i="3"/>
  <c r="F161" i="3"/>
  <c r="A161" i="3"/>
  <c r="F159" i="3"/>
  <c r="A154" i="3"/>
  <c r="F151" i="3"/>
  <c r="F154" i="3" s="1"/>
  <c r="F177" i="3" s="1"/>
  <c r="A146" i="3"/>
  <c r="F143" i="3"/>
  <c r="A142" i="3"/>
  <c r="F140" i="3"/>
  <c r="F176" i="3"/>
  <c r="A135" i="3"/>
  <c r="F132" i="3"/>
  <c r="F129" i="3"/>
  <c r="A128" i="3"/>
  <c r="A131" i="3"/>
  <c r="F126" i="3"/>
  <c r="F135" i="3" s="1"/>
  <c r="F175" i="3" s="1"/>
  <c r="A121" i="3"/>
  <c r="F118" i="3"/>
  <c r="F121" i="3"/>
  <c r="F174" i="3" s="1"/>
  <c r="A118" i="3"/>
  <c r="F116" i="3"/>
  <c r="A110" i="3"/>
  <c r="F107" i="3"/>
  <c r="F105" i="3"/>
  <c r="F103" i="3"/>
  <c r="F101" i="3"/>
  <c r="F99" i="3"/>
  <c r="F97" i="3"/>
  <c r="F95" i="3"/>
  <c r="F93" i="3"/>
  <c r="F110" i="3" s="1"/>
  <c r="F173" i="3" s="1"/>
  <c r="A93" i="3"/>
  <c r="A95" i="3"/>
  <c r="A97" i="3"/>
  <c r="A99" i="3"/>
  <c r="A101" i="3"/>
  <c r="F91" i="3"/>
  <c r="A82" i="3"/>
  <c r="F79" i="3"/>
  <c r="F82" i="3" s="1"/>
  <c r="F172" i="3" s="1"/>
  <c r="A79" i="3"/>
  <c r="F77" i="3"/>
  <c r="A72" i="3"/>
  <c r="F69" i="3"/>
  <c r="F67" i="3"/>
  <c r="F65" i="3"/>
  <c r="F63" i="3"/>
  <c r="F61" i="3"/>
  <c r="F59" i="3"/>
  <c r="F57" i="3"/>
  <c r="A57" i="3"/>
  <c r="A59" i="3"/>
  <c r="A61" i="3"/>
  <c r="A63" i="3"/>
  <c r="A65" i="3"/>
  <c r="A67" i="3"/>
  <c r="A69" i="3"/>
  <c r="F55" i="3"/>
  <c r="F201" i="2"/>
  <c r="F199" i="2"/>
  <c r="F253" i="2"/>
  <c r="F308" i="2"/>
  <c r="F303" i="2"/>
  <c r="B299" i="2"/>
  <c r="B298" i="2"/>
  <c r="B297" i="2"/>
  <c r="B296" i="2"/>
  <c r="B295" i="2"/>
  <c r="B294" i="2"/>
  <c r="B293" i="2"/>
  <c r="B292" i="2"/>
  <c r="B291" i="2"/>
  <c r="B290" i="2"/>
  <c r="B289" i="2"/>
  <c r="F286" i="2"/>
  <c r="A282" i="2"/>
  <c r="F279" i="2"/>
  <c r="A279" i="2"/>
  <c r="A256" i="2"/>
  <c r="F252" i="2"/>
  <c r="F251" i="2"/>
  <c r="A250" i="2"/>
  <c r="F248" i="2"/>
  <c r="A243" i="2"/>
  <c r="F239" i="2"/>
  <c r="F238" i="2"/>
  <c r="F229" i="2"/>
  <c r="A224" i="2"/>
  <c r="F221" i="2"/>
  <c r="H217" i="2"/>
  <c r="F217" i="2"/>
  <c r="F215" i="2"/>
  <c r="F213" i="2"/>
  <c r="H211" i="2"/>
  <c r="F211" i="2"/>
  <c r="D209" i="2"/>
  <c r="F209" i="2" s="1"/>
  <c r="F207" i="2"/>
  <c r="F205" i="2"/>
  <c r="F203" i="2"/>
  <c r="F197" i="2"/>
  <c r="F194" i="2"/>
  <c r="F191" i="2"/>
  <c r="F190" i="2"/>
  <c r="F187" i="2"/>
  <c r="H185" i="2"/>
  <c r="F185" i="2"/>
  <c r="H183" i="2"/>
  <c r="F183" i="2"/>
  <c r="H181" i="2"/>
  <c r="F181" i="2"/>
  <c r="A181" i="2"/>
  <c r="A183" i="2" s="1"/>
  <c r="A185" i="2" s="1"/>
  <c r="A187" i="2" s="1"/>
  <c r="A189" i="2" s="1"/>
  <c r="A193" i="2" s="1"/>
  <c r="A196" i="2" s="1"/>
  <c r="A199" i="2" s="1"/>
  <c r="A201" i="2" s="1"/>
  <c r="A203" i="2" s="1"/>
  <c r="A205" i="2" s="1"/>
  <c r="A207" i="2" s="1"/>
  <c r="A209" i="2" s="1"/>
  <c r="A211" i="2" s="1"/>
  <c r="A213" i="2" s="1"/>
  <c r="A215" i="2" s="1"/>
  <c r="A217" i="2" s="1"/>
  <c r="A221" i="2" s="1"/>
  <c r="H179" i="2"/>
  <c r="F179" i="2"/>
  <c r="A173" i="2"/>
  <c r="F170" i="2"/>
  <c r="F167" i="2"/>
  <c r="F164" i="2"/>
  <c r="A166" i="2"/>
  <c r="A169" i="2" s="1"/>
  <c r="A158" i="2"/>
  <c r="F155" i="2"/>
  <c r="F154" i="2"/>
  <c r="A148" i="2"/>
  <c r="F145" i="2"/>
  <c r="F143" i="2"/>
  <c r="F140" i="2"/>
  <c r="F137" i="2"/>
  <c r="A136" i="2"/>
  <c r="A139" i="2" s="1"/>
  <c r="A145" i="2" s="1"/>
  <c r="F134" i="2"/>
  <c r="A129" i="2"/>
  <c r="F126" i="2"/>
  <c r="A126" i="2"/>
  <c r="F124" i="2"/>
  <c r="F123" i="2"/>
  <c r="A117" i="2"/>
  <c r="F114" i="2"/>
  <c r="F112" i="2"/>
  <c r="F110" i="2"/>
  <c r="F108" i="2"/>
  <c r="F106" i="2"/>
  <c r="F104" i="2"/>
  <c r="F102" i="2"/>
  <c r="F100" i="2"/>
  <c r="F98" i="2"/>
  <c r="A98" i="2"/>
  <c r="A100" i="2" s="1"/>
  <c r="F96" i="2"/>
  <c r="A87" i="2"/>
  <c r="F84" i="2"/>
  <c r="A84" i="2"/>
  <c r="F82" i="2"/>
  <c r="A77" i="2"/>
  <c r="F74" i="2"/>
  <c r="F72" i="2"/>
  <c r="F70" i="2"/>
  <c r="F68" i="2"/>
  <c r="F66" i="2"/>
  <c r="F64" i="2"/>
  <c r="F62" i="2"/>
  <c r="F60" i="2"/>
  <c r="F58" i="2"/>
  <c r="A58" i="2"/>
  <c r="A60" i="2" s="1"/>
  <c r="A62" i="2" s="1"/>
  <c r="A64" i="2" s="1"/>
  <c r="A66" i="2" s="1"/>
  <c r="F56" i="2"/>
  <c r="F72" i="3"/>
  <c r="F171" i="3" s="1"/>
  <c r="A103" i="3"/>
  <c r="A105" i="3"/>
  <c r="A107" i="3"/>
  <c r="F299" i="2" l="1"/>
  <c r="F173" i="2"/>
  <c r="F295" i="2" s="1"/>
  <c r="F117" i="2"/>
  <c r="F291" i="2" s="1"/>
  <c r="F148" i="2"/>
  <c r="F293" i="2" s="1"/>
  <c r="F87" i="2"/>
  <c r="F290" i="2" s="1"/>
  <c r="A102" i="2"/>
  <c r="A104" i="2" s="1"/>
  <c r="A106" i="2" s="1"/>
  <c r="A108" i="2" s="1"/>
  <c r="A112" i="2" s="1"/>
  <c r="A114" i="2" s="1"/>
  <c r="F243" i="2"/>
  <c r="F297" i="2" s="1"/>
  <c r="F224" i="2"/>
  <c r="F296" i="2" s="1"/>
  <c r="A68" i="2"/>
  <c r="A72" i="2"/>
  <c r="F77" i="2"/>
  <c r="F289" i="2" s="1"/>
  <c r="A142" i="2"/>
  <c r="F129" i="2"/>
  <c r="F292" i="2" s="1"/>
  <c r="F158" i="2"/>
  <c r="F294" i="2" s="1"/>
  <c r="F256" i="2"/>
  <c r="F298" i="2" s="1"/>
  <c r="F164" i="3"/>
  <c r="F178" i="3" s="1"/>
  <c r="F179" i="3"/>
  <c r="F28" i="8" s="1"/>
  <c r="F300" i="2" l="1"/>
  <c r="F27" i="8" s="1"/>
  <c r="F30" i="8" s="1"/>
  <c r="A110" i="2"/>
  <c r="A74" i="2"/>
  <c r="A7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Tomaž Koretič</author>
  </authors>
  <commentList>
    <comment ref="A258" authorId="0" shapeId="0" xr:uid="{00000000-0006-0000-0100-000001000000}">
      <text>
        <r>
          <rPr>
            <b/>
            <sz val="9"/>
            <color indexed="81"/>
            <rFont val="Tahoma"/>
            <family val="2"/>
          </rPr>
          <t>Tomaž Koretič:</t>
        </r>
        <r>
          <rPr>
            <sz val="9"/>
            <color indexed="81"/>
            <rFont val="Tahoma"/>
            <family val="2"/>
          </rPr>
          <t xml:space="preserve">
</t>
        </r>
      </text>
    </comment>
  </commentList>
</comments>
</file>

<file path=xl/sharedStrings.xml><?xml version="1.0" encoding="utf-8"?>
<sst xmlns="http://schemas.openxmlformats.org/spreadsheetml/2006/main" count="623" uniqueCount="214">
  <si>
    <t>Izdelal:
Tomaž Koretič, d.i.g.</t>
  </si>
  <si>
    <t>Pred zasipom kanalizacijskih cevi izvesti preizkus kanalizacije in jaškov na propustnost, funkcionalnost in vodotesnost; v skladu z zakonom in veljavnimi predpisi (SIST EN 1610)</t>
  </si>
  <si>
    <t>Zakoličevanje trase kanalizacije in jaškov po situaciji in tabeli zakoličbenih točk</t>
  </si>
  <si>
    <t>Objekt:</t>
  </si>
  <si>
    <t>=========================================================================================</t>
  </si>
  <si>
    <t>E</t>
  </si>
  <si>
    <t>KOL</t>
  </si>
  <si>
    <t>CENA</t>
  </si>
  <si>
    <t>VREDNOST</t>
  </si>
  <si>
    <t xml:space="preserve"> </t>
  </si>
  <si>
    <t/>
  </si>
  <si>
    <t>kpl</t>
  </si>
  <si>
    <t>m3</t>
  </si>
  <si>
    <t>m2</t>
  </si>
  <si>
    <t>m1</t>
  </si>
  <si>
    <t>kos</t>
  </si>
  <si>
    <t>a</t>
  </si>
  <si>
    <t>b</t>
  </si>
  <si>
    <t>SKUPAJ (EUR):</t>
  </si>
  <si>
    <t>II. GEODETSKA DELA</t>
  </si>
  <si>
    <t>POPIS MATERIALA IN DEL S PROJEKTANTSKIM PREDRAČUNOM</t>
  </si>
  <si>
    <t>I. PRIPRAVLJALNA in ZAKLJUČNA DELA</t>
  </si>
  <si>
    <t>Strojno valjanje planuma spodnjega ustroja zemlje ter planiranje s točnostjo do +-3 cm in nosilnosti Ms=60 MPa.</t>
  </si>
  <si>
    <t>Ročni izkop zemlje za temelje robnikov,  s pravilnim odsekovanjem stranic in dna izkopa (obračun v raščenem stanju)</t>
  </si>
  <si>
    <t>Pobrizg gramoznega planuma oz.obst.asfalta, z bitumnom za asfaltni sloj, zaradi boljše povezave.</t>
  </si>
  <si>
    <t>ur</t>
  </si>
  <si>
    <t>Dobava in polaganje kanal. PVC UK cevi (obodne togosti SN8) na pripravljeno podlago s spajanjem (oglavek z utorom, gum. tesnilo), čiščenjem površine cevi, rezanjem in vsemi pom. deli in materiali in deli</t>
  </si>
  <si>
    <t>REKAPITULACIJA - gradbeni del</t>
  </si>
  <si>
    <t xml:space="preserve">Črpanje vode iz gradbenih jam v času gradnje. Obračun po dejanskih urah črpanja. Ocena </t>
  </si>
  <si>
    <t>Projektantski nadzor in spremljanje objekta med gradnjo (zunanja ureditev).</t>
  </si>
  <si>
    <t>Odvoz odvečnega materiala iz izkopov oziroma humusa na deponijo oddaljeno do 20 km oz. kmetijsko površino, po dogovoru z investitorjem oz. pristojnim občinskim upravnim organom. (ustrezen selekcioniran material iz izkopa se uporabi za nasipe)</t>
  </si>
  <si>
    <t>Stroški odvoza odvečnega - odpadnega zemeljskega materiala vključujejo odvoz na stalno deponijo v oddaljenosti do 20 km.</t>
  </si>
  <si>
    <t>III. ZEMELJSKA DELA</t>
  </si>
  <si>
    <t>IV. ZGORNJI USTROJ</t>
  </si>
  <si>
    <t>V. ASFALTERSKA DELA</t>
  </si>
  <si>
    <t>VI. ZIDARSKA DELA</t>
  </si>
  <si>
    <t>POSTAVKA</t>
  </si>
  <si>
    <t>Dobava in ročno polaganje ločilnega sloja "geotekstila" (kot npr. Tradimex, tip HATE TAPE 6G/110/SA) pod tlakovanimi in asfaltnimi površinami, skupaj z vsemi pomožnimi deli in prenosi do mesta vgraditve.</t>
  </si>
  <si>
    <t xml:space="preserve">Dobava in mehansko vgrajevanje tamponskega materiala 0/32 mm, zmes drobljenih kamnitih zrn, skupaj s komprimiranjem in planiranjem planuma +- 1 cm (obračun v zbitem stanju) </t>
  </si>
  <si>
    <t>- PVC DN 200 meteorna kanalizacija</t>
  </si>
  <si>
    <t>Izdelava vtočnih jaškov (požiralnikov) iz betonskih cevi DN 40cm,
h= 1.7 m, z rešetko 40/40 razreda obremenitve D 400, z betoniranjem dna z bet. C 16/20 ter vsemi pom. deli, napravo betona in malte, potrebnimi materiali in prenosi do mesta vgraditve</t>
  </si>
  <si>
    <t>Izdelava slepih jaškov iz betonskih cevi fi 40 cm, z betoniranjem dna z bet. C 16/20, izdelavo in montažo bet. pokrova oz. izdelava vertikalnih vtokov iz fazonskih kosov PVC cevi, vključno z vsemi pom. deli, napravo betona in malte, potrebnimi materiali in prenosi do mesta vgraditve</t>
  </si>
  <si>
    <t>Strojni odkop plodnih tal - humusa, povprečne deb. d=25 cm, z odrivom na začasno deponijo na gradbišču (obračun v raščenem stanju).</t>
  </si>
  <si>
    <t>Dobava, raznos in polaganje betonskih robnikov v betonski temelj iz betona C16/20, XC1, Dmax=16, S3,z zalivanjem stikov s cementno malto, skupaj z vsemi pomožnimi deli in prenosi. Polaganje v premi in krivini.</t>
  </si>
  <si>
    <r>
      <t>Opombe</t>
    </r>
    <r>
      <rPr>
        <i/>
        <sz val="9"/>
        <color indexed="8"/>
        <rFont val="Courier New CE"/>
        <family val="3"/>
        <charset val="238"/>
      </rPr>
      <t xml:space="preserve">: Lokacijo stalne deponije za odvoz odvečnega materiala iz izkopov določi izvajalec sam </t>
    </r>
  </si>
  <si>
    <t>Ob izvedbi širokega izkopa mora geomehanik prevzeti planum izkopa in potrditi projektiran sestav spodnjega ustroja.
Vse količine zemeljskih del, tamponov,.. so podane v raščenem oz. zbitem stanju
V tem načrtu je izkop upoštevan samo pod zunanjo ureditvijo.</t>
  </si>
  <si>
    <t>Humuziranje, frezanje, fino planiranje s točnostjo +- 3 cm, setev travne mešanice (4 kg/100 m2) ter valjanje in zagrabljanje v deb. 25 cm</t>
  </si>
  <si>
    <t>==========================================================================================</t>
  </si>
  <si>
    <t>- dimenzij 5/30/100 cm</t>
  </si>
  <si>
    <t>Dobava in vgrajevanje zasipnega materiala v plasteh po 20 cm z valjanjem
- zasip pod zelenicami (po predhodni odobritvi geomehanika se lahko uporabi selekcioniran material iz izkopa)</t>
  </si>
  <si>
    <t>Zakoličevanje objektov zunanje ureditve po situaciji zakoličbe, skupaj z vsemi pomožnimi deli, prenosi in materiali.
- raven teren</t>
  </si>
  <si>
    <t xml:space="preserve">Izvedba uradnega (certifikat) geodetskega posnetka izvedenih del (območje cca 0,50 ha), skupaj s komunalnim katastrom; za potrebe tehničnega pregleda in izvedbe PID načrtov </t>
  </si>
  <si>
    <t>- debeline 4 cm (asfaltni cesta)</t>
  </si>
  <si>
    <t>Zasip kanalizacijskih cevi s tamponom II, lahko tudi s selekcioniranim materialom iz izkopa, po potrditvi geomehanika, v plasteh po 20 cm s komprimiranjem in valjanjem (obračun v zbitem stanju)</t>
  </si>
  <si>
    <t xml:space="preserve">Izkop v zem. III. in IV. ktg za izvedbo spodnjega ustroja pod utrjenimi površinami, v kompletu z nakladanjem na prevozno sredstvo in odvozom na stalno deponijo do 20km daleč. (obračun v raščenem stanju). Izkop obstoječega tampona. Po pregledu in potrditvi geomehanika se lahko ustrezen material uporabi za izvedbo posteljice. </t>
  </si>
  <si>
    <t xml:space="preserve">Izkop v zem. III. in IV. ktg za izvedbo spodnjega ustroja pod utrjenimi površinami, v kompletu z nakladanjem na prevozno sredstvo in odvozom na stalno deponijo do 20km daleč. (obračun v raščenem stanju). </t>
  </si>
  <si>
    <t>- pod povoznimi površinami - asfalti
- deb.=20cm Ev2=100 Mpa</t>
  </si>
  <si>
    <t xml:space="preserve">Dobava in vgrajevanje asfalta v muldo, širine 50cm v enaki sestavi kot je cesta, skupaj z utrjevanjem in vsemi pomožnimi deli in prenosi do mesta vgradnje. </t>
  </si>
  <si>
    <t xml:space="preserve">Odvoz odvečnega materiala iz izkopa za  kanalizacijo na stalno deponijo odd. Do 10 km, skupaj z nakladanjem, zvračanjem in razstiranjem, meteorna 272m3, fekalna 201m3, tlačni vod 70m3 </t>
  </si>
  <si>
    <t>Dobava in polaganje drenažnih cevi na utrjeno tamponsko podlago deb.10 cm; komplet s spajanjem, zasutjem z gramoznimi kroglami cca 20-30 cm nad temenom in vsemi pomožnimi deli, materiali in prenosi, skupaj s poglobitvijo izkopa na določenih odsekih, npr stidren-rebraste cevi PEHD DN fi 110 mm s perforacijo  220st., obodne togosti SN 4 (drenaža tampona ob cesti)</t>
  </si>
  <si>
    <t>- dimenzij 15/25/100 cm</t>
  </si>
  <si>
    <t xml:space="preserve">Strojno rušenje obstoječih betonskih robnikov cestnih in vrtnih, nakladanje na prevozno sredstvo in odvoz na stalno deponijo do 20km daleč. </t>
  </si>
  <si>
    <t xml:space="preserve">Dobava in vgrajevanje obrabnega sloja AC 11 surf B 70/100 A3 na nosilni sloj asfalta </t>
  </si>
  <si>
    <t xml:space="preserve">Izdelava priključkov na revizijske,
vtočne jaške in druge obj. kanalizacije
skupaj s pripravo ležišča, zalivanjem
spoja s cem. malto 1:2, napravo malte
in prenosi do mesta vgraditve. </t>
  </si>
  <si>
    <t>Zasip kanalizacijskih cevi s prodnatim peščenim materialom granulacije do 20 mm v višini 30 cm nad temenom cevi z zbijanjem, meteorna 50m3, fekalna 50m3</t>
  </si>
  <si>
    <t xml:space="preserve">Demontaža obstoječih prometnih znakov, ogledal, informacijskih tabel na jeklenih stebričkih, geodetski posnetek njihove mikrolokacije, skupaj z rušenjem betonskega temelja, odvozom temelja na deponijo in deponiranje le teh na začasni deponiji na gradbišču. Po končani gradnji ponovna montaža obstoječih jeklenih cevi z betonskim temeljem ma lokacijo, enaki obstoječi. V primeru če se pri gradnji jeklen stebriček poškoduje se le ta nadomesti z novim. prometni znaki, informacijske table in ogledala se očistijo in montirajo obstoječi, ker so v dobrem stanju. Skupaj z vsemi pomožnimi deli in prenosi do mesta vgraditve.    </t>
  </si>
  <si>
    <t>Izdelava druge tankoslojne označbe na vozišču, z enokomponentno belo ali rumeno barvo, ročno</t>
  </si>
  <si>
    <t>IX. SIGNALIZACIJA</t>
  </si>
  <si>
    <t>X. HORTIKULTURA</t>
  </si>
  <si>
    <t>XI. ZAŠČITA OBSTOJEČIH KOMUNALNIH VODOV</t>
  </si>
  <si>
    <t xml:space="preserve">Gradbeni del </t>
  </si>
  <si>
    <t xml:space="preserve">Strojno rezanje in rušenje obstoječega asfalta in tlakovanja, nakladanje na prevozno sredstvo in odvoz na stalno deponijo do 20km daleč. Vozišče in pločnik </t>
  </si>
  <si>
    <t>Dobava in vgrajevanje posteljice iz zmrzlinsko odpornega kamnitega materiala (kamnita greda in tampon II) v plasteh po 20 cm z uvaljanjem do predpisane zbitosti Ev2=80 MPa, skupaj s strojnim nakladanjem na prevozno sredstvo in zvračanjem - skupna debelina 60cm (pod utrjenimi povoznimi in peš površinami);</t>
  </si>
  <si>
    <t xml:space="preserve">Dobava in vgrajevanje obrabnega sloja AC 8 surf B70/100 A4 na pripravljeno tamponsko podlago </t>
  </si>
  <si>
    <t>- debeline 4 cm (pločnik)</t>
  </si>
  <si>
    <t xml:space="preserve">- 5231 prehod za pešce 3 kos  </t>
  </si>
  <si>
    <t xml:space="preserve">VII. OGRAJE </t>
  </si>
  <si>
    <t>Dobava in izdelava peščene bankine širine 0,50m in debeline 0,10m iz tamponskega materiala 0/22 mm, iz drobljenih zrn, skupaj s planiranjem in komprimiranjem do Ev2=100Mpa, ob vozišču ceste</t>
  </si>
  <si>
    <t xml:space="preserve">Rušenje obstoječe žive meje, dobava in zasaditev nove žive meje iz trajnic vključno z nabavo sadik, (izkopom*), zemljo (40 cm kvalitetne vrtne zemlje), gnojili, zalivanjem ter vsemi pomožnimi deli in prenosi. V ceni rastlin zajeto ročno sajenje sadik. Zasaditev na razdalji 20-30cm, višina sadike minimalno 0,60m. </t>
  </si>
  <si>
    <t>- ravninski teren (meteorna 250m, fekalna 300m)</t>
  </si>
  <si>
    <t xml:space="preserve">Strojni izkop jarkov za kanalizacijske cevi z razširitvijo izkopa za jaške, vtočne jaške in druge objekte kanalizacije. Izkop pod kotom 60 st.,
v zemlji III. In IV. ktg. z odmetom ob rob izkopa. </t>
  </si>
  <si>
    <t>Planiranje dna kanala s točnostjo +-1 cm v projektiranem vzdolžnem padcu z ročnim izkopom povprečno 0,005 m3/m
- za kanalizacijo</t>
  </si>
  <si>
    <t xml:space="preserve">Dobava in vgrajevanje peščene
posteljice iz drobljenca (8-16 mm) za položitev kanaliz. cevi v projektiranem padcu z utrjevanjem (obračun v zbitem stanju)
- deb. 15 cm </t>
  </si>
  <si>
    <t>Dobava in vgrajevanje betona C 16/20, kot obbetoniranje cevi pod povoznimi asf. Površinami, pri minimalnih globinah, pri križanju s komunalnimi napravami in obbetoniranje vseh ostalih komunalnih vodov na parceli
ocena.</t>
  </si>
  <si>
    <t xml:space="preserve">Dobava in vgrajevanje LŽ pokrovov dim. 60cm skupaj z napravo ležišča, polaganjem v cem. malto 1:3 ter
ostalimi pom. deli, napravo malte in prenosi do mesta vgraditve, </t>
  </si>
  <si>
    <t>- razred D  (400 kN)</t>
  </si>
  <si>
    <t xml:space="preserve">Dobava in vgradnja jaškov iz arm. bet. cevi, komplet z AB ploščo (obročem za vgradnjo pokrova), z izdelavo mulde v cem.malti 1:2 ter vsemi pom. deli, napravo betona in malte ter prenosi do mesta vgraditve. </t>
  </si>
  <si>
    <t xml:space="preserve">Obnova LC Cerklje - Črešnjice in Velika vas - Veliki Podlog - Črešnjice z izgradnjo pločnika. </t>
  </si>
  <si>
    <t>Št. proj.: 82/20</t>
  </si>
  <si>
    <t>Krško, april 2022</t>
  </si>
  <si>
    <t xml:space="preserve">Strojno rušenje obstoječih kandelabrov cestne razsvetljave, nakladanje na prevozno sredstvo in odvoz na stalno deponijo do 20km daleč. </t>
  </si>
  <si>
    <t>- pod pohdnimi površinami - asfaltni pločnik 
- deb.=20cm Ev2=80 Mpa</t>
  </si>
  <si>
    <t xml:space="preserve">Dobava in strojno vgrajevanje nosilnega sloja AC 22 base B 50/70 A3, na pripravljeno tamponsko podlago </t>
  </si>
  <si>
    <t>- debeline 7 cm (asfaltna cesta)</t>
  </si>
  <si>
    <t>- PVC DN 250 meteorna kanalizacija</t>
  </si>
  <si>
    <t xml:space="preserve">- 5121 ločilna prekinjena črta, bele barve, širine 12cm, raster 5_5_5 </t>
  </si>
  <si>
    <t>- PONIKALNICA</t>
  </si>
  <si>
    <t xml:space="preserve">Faza 2 odsek v vasi Cerklje </t>
  </si>
  <si>
    <t xml:space="preserve">Dobava in vgrajevanje posteljice iz materiala iz izkopa, zmrzlinsko odpornega kamnitega materiala (kamnita greda) v plasteh po 20 cm z uvaljanjem do predpisane zbitosti Ev2=80 MPa, skupaj s strojnim nakladanjem na prevozno sredstvo in zvračanjem - skupna debelina 40cm (pod utrjenimi povoznimi in peš površinami); ponovna vgradnja izkopanega materiala po odobritvi geomehanika </t>
  </si>
  <si>
    <t>deb. 20 cm, H=20cm nad terenom, dolžine 61m</t>
  </si>
  <si>
    <t xml:space="preserve">- na parceli 3174, dolžine 61m  </t>
  </si>
  <si>
    <t>deb. 20 cm, H=20cm nad terenom, dolžine 24m</t>
  </si>
  <si>
    <t xml:space="preserve">- na parceli 3176/4, dolžine 24m  </t>
  </si>
  <si>
    <t xml:space="preserve">Rušenje 12 dreves smreka, premer od 15 do 50cm, razžaganje in odvoz na stalno deponijo, skupaj z ruvanjem panjev, na parceli 3185/3. Prestavitev obstoječih dvoriščnih vrat na novo lokacjo skupaj z novimi temelji in vsemi pomožnimi deli in prenosi do mesta vgraditve. </t>
  </si>
  <si>
    <t xml:space="preserve">Rušenje obstoječega AB zidu, žične ograje z jeklenimi stebrički, žive meje iz cipres, odvoz na stalno deponijo ter gradnja novega z montažo plastificirane žične ograje, vmesnimi jeklenimi stebrički, sidranje s triglav sidri, na parceli 3174, AB zid višine 0,20 (na vidni strani) in globine temelja 0.50m iz C 25/30, deb. 20 cm, z dodatki za vodonepropustnost,  zmrzlinsko odpornost, odposrnost proti soli in UV žarki, z izkopi, armaturo, opaži, razopaženjem, zasipi, skupaj z vsemi pomožnimi deli, materiali in prenosi. Zid v premi in krivini. Ograja plastificirana žična, višine 1,0m, barva po izboru lastnika parcele. </t>
  </si>
  <si>
    <t xml:space="preserve">Rušenje obstoječega AB zidu in žične ograje z jeklenimi stebrički, žive meje iz cipres, odvoz na stalno deponijo ter gradnja novega z montažo plastificirane žične ograje, vmesnimi jeklenimi stebrički, sidranje s triglav sidri, na parceli 3176/4, AB zid višine 0,20 (na vidni strani) in globine temelja 0.50m iz C 25/30, deb. 20 cm, z dodatki za vodonepropustnost,  zmrzlinsko odpornost, odposrnost proti soli in UV žarki, z izkopi, armaturo, opaži, razopaženjem, zasipi, skupaj z vsemi pomožnimi deli, materiali in prenosi. Zid v premi in krivini. Ograja plastificirana žična, višine 1,0m, barva po izboru lastnika parcele. skupaj z demontažho dvoriščnih vrat in postavitev obstoječih na novi lokaciji z novimi temelji. </t>
  </si>
  <si>
    <t xml:space="preserve">- jašek DN 800 meteorna 9 kos, globina do 1,50m </t>
  </si>
  <si>
    <t>Dobava in vgradnja dežne kanalete z LTŽ rešetko in vgrajenim peskolovom, skupaj s spajanjem, obbetoniranjem z C 25/30 in tesnenjem s tesnilnim kitom, čiščenjem in vsemi pomožnimi deli in materiali po projektu (sheme), kot naprimer Hauraton faserfix KS 200, širine 20cm, z vgrajenim padcem, s peskolovom, LTŽ rešetko razred obremenitve D (400 kN) in zaključnimi stenami</t>
  </si>
  <si>
    <t>Identifikacija in zakoličba vseh obstoječih komunalnih vodov (vodovod, el. in TK omrežje, optika, plinovod) na območju oz. na parceli s sodelovanjem upravljalcev posameznega komunalnega voda pri križanju z novogradnjo komunalnih vodov.</t>
  </si>
  <si>
    <t xml:space="preserve">Zaščita in eventuelna prestavitev obstoječih komunalnih vodov (vodovod, NN in TK, plinovod, optika) po predhodni uskladitvi in potrditvi nadzora. </t>
  </si>
  <si>
    <t xml:space="preserve">Izvajanje nadzora upravljalca posameznega komunalnega voda pri izvajanju gradbenih del pri rekonstrukciji ulice. 
Elektro 4 ur
Vodovod 4 ur
TK 4 ur,
Plinovod 4 ure,
Optika 4 ure </t>
  </si>
  <si>
    <t xml:space="preserve">Faza 3 odsek med Cerkljami in Črešnjicami samo cesta </t>
  </si>
  <si>
    <t xml:space="preserve">- na parceli 3176/1, dolžine 19m  </t>
  </si>
  <si>
    <t xml:space="preserve">Izdelava temelja iz cementnega betona C 12/16, dolžine 80 cm, fi 40 cm </t>
  </si>
  <si>
    <t xml:space="preserve">Dobava in vgraditev stebriča za
prometni znak iz vroče cinkane jeklene
cevi fi 64 mm -L=3500mm </t>
  </si>
  <si>
    <t xml:space="preserve">Dobava in pritrditev kvadratnega  prometnega znaka, podloga iz vroče cinkane jeklene pločevine, znak z odsevno folijo 2. vrste dim. 600/600 mm (2431) Prehod za pešce </t>
  </si>
  <si>
    <t>VII. HORTIKULTURA</t>
  </si>
  <si>
    <t>VI. SIGNALIZACIJA</t>
  </si>
  <si>
    <t>VIII. ZAŠČITA OBSTOJEČIH KOMUNALNIH VODOV</t>
  </si>
  <si>
    <t>VIII. KANALIZACIJA (meteorna)</t>
  </si>
  <si>
    <t xml:space="preserve">Dobava materiala in izdelava ponikovalnice s polnimi in perforiranimi cevmi iz AB cevi, premera 100 cm, globine do 4,0 m, skupaj s kraki iz drenažnih cevi (fi 200mm, cca 10m/kos ponik.). V ceni so vključeni izkopi, zasipi (tudi drenažni) in vsa pomožna dela, materiali in prenosi. Ponikalnice za ponikanje meteorne in drenažne vode.  </t>
  </si>
  <si>
    <t xml:space="preserve">- 5211 neprekinjena široka prečna črta  </t>
  </si>
  <si>
    <t>Koda</t>
  </si>
  <si>
    <t>Opis postavke</t>
  </si>
  <si>
    <t>EM</t>
  </si>
  <si>
    <t>Količina</t>
  </si>
  <si>
    <t>Cena EM</t>
  </si>
  <si>
    <t>Skupaj</t>
  </si>
  <si>
    <t>07.</t>
  </si>
  <si>
    <t>Strojne instalacije - vodovod (hišni priključki)</t>
  </si>
  <si>
    <t>Hišni priključki morajo biti zvedeni skladno z zakonodajo in predpisi:</t>
  </si>
  <si>
    <t xml:space="preserve">- Zakon o varnosti in zdravju pri delu (Ur.l.RS, št. 43/11) </t>
  </si>
  <si>
    <t>- Uredba o zagotavljanju varnosti in zdravja na začasnih in premičnih gradbiščih (Ur.l.RS, št. 83/05, 43/11 - ZVZD-1)</t>
  </si>
  <si>
    <t>- Odlok o oskrbi s pitno vodo v Občini Brežice (Ur. list RS, št. 69/19);  predvsem člen, ki predvideva samostojne priključke za vsak objekt</t>
  </si>
  <si>
    <t>- Tehnični pravilnik Komunale Brežice</t>
  </si>
  <si>
    <t>Opomba 1:</t>
  </si>
  <si>
    <t xml:space="preserve">V sklopu rekonstrukcije ceste bodo obnovljeni 3 hišni vodovodni priključki. V popisu del je zajeta vgradnja hišnih vodovodnih priključkov v zaščitni cevi. </t>
  </si>
  <si>
    <t>Opomba 2:</t>
  </si>
  <si>
    <t>Trase hišnih priključkov so podane informativno, saj geodetski posnetki obstoječih vodovodnih priključkov ne obstajajo. Tase obnovljenih priključkov je potrebno prilagoditi obstoječi infrastrukturi in instalacijam!</t>
  </si>
  <si>
    <t>Opomba 3:</t>
  </si>
  <si>
    <t>Trase vodovodnih priključkov so podane informativno, saj so po večini le ti stari cca 40 let in ob času izgradnje niso bili geodetsko posneti.</t>
  </si>
  <si>
    <t>Opomba 4:</t>
  </si>
  <si>
    <t xml:space="preserve">V popisih je zajeta obnova strojnih instalacij vseh priključkov po celotni dolžini z novo vgradnjo zaščitne cevi. Pred obnovo vsak vodovodni priključek pregleda strokovna služba izvajalca GJS, ki določi obseg obnove. </t>
  </si>
  <si>
    <t>Opomba 5:</t>
  </si>
  <si>
    <t>Uporabnik vodovodnega priključka mora poskrbeti za ustreznost merilnega mesta skladno z zahtevami izvajalca javne službe.</t>
  </si>
  <si>
    <t>Opomba 6:</t>
  </si>
  <si>
    <t>Seznam vodovodnih priključkov PE d32, predvidenih za obnovo, z vgradnjo zaščitne cevi fi 75:</t>
  </si>
  <si>
    <t>Ulica, hišna številka</t>
  </si>
  <si>
    <t>točka</t>
  </si>
  <si>
    <t>števec DN</t>
  </si>
  <si>
    <t>Dolžina m'</t>
  </si>
  <si>
    <t>novi jašek</t>
  </si>
  <si>
    <t>Cerklje ob Krki 12</t>
  </si>
  <si>
    <t>V3.2</t>
  </si>
  <si>
    <t>DN 20</t>
  </si>
  <si>
    <t>da</t>
  </si>
  <si>
    <t>Cerklje ob Krki 36</t>
  </si>
  <si>
    <t>V5.2</t>
  </si>
  <si>
    <t>Cerklje ob Krki 37</t>
  </si>
  <si>
    <t>V6.5</t>
  </si>
  <si>
    <t>07.03</t>
  </si>
  <si>
    <t>07.03.001</t>
  </si>
  <si>
    <t>Varovanje in zaščita obst. objektov v času gradnje, ter sanacija morebitnih poškodb na obstoječih objektih v času gradnje (ocena)</t>
  </si>
  <si>
    <t>07.03.002</t>
  </si>
  <si>
    <t xml:space="preserve">Demontaža obstoječih hišnih vodovodnih priključkov PE (vodovodne cevi, fitingov, cestne kape, navrtnega zasuna..) z odvozom na stalno deponjo vključno s stroški deponije. </t>
  </si>
  <si>
    <t>priključki do PE d32 (ob izkopih)</t>
  </si>
  <si>
    <t>07.03.003</t>
  </si>
  <si>
    <t xml:space="preserve">Dobava in montaža cevi PE80 d32, PN 12,5 bar za hišne priključke v novo zaščitno cev, vključno s povezavo na spojko pri navrtnem zasunu in armaturo v merilnem mestu. </t>
  </si>
  <si>
    <t>PE80 d32, PN 12,5 bar</t>
  </si>
  <si>
    <t>m'</t>
  </si>
  <si>
    <t>07.03.004</t>
  </si>
  <si>
    <t>Dobava in polaganje zaščitne cevi PE100 d75, PN10 v pripravljen jarek za hišne priključke d32</t>
  </si>
  <si>
    <t>07.03.005</t>
  </si>
  <si>
    <t>Dobava in montaža navrtnih zasunov za PE d125 z dobavo in montažo ugradbene garniture in LŽ okroglo cestno kapo DN 115 - teleskopska iz  duktilne litine, protihrupni sistem, zaščita proti kraji, protihrupni vložek, teleskopsko nastavljiv pokrov, standard EN 124, razred nosilnosti D400 (primeren tip kot npr. PAVA 10),   ter tipsko betonsko podložko, vključno s prehodno ločno spojko za PE cev d32.</t>
  </si>
  <si>
    <t>07.03.006</t>
  </si>
  <si>
    <t>Dobava in motaža tipskega vodomernega termo jaška zip kot npr. Zagožen 3/4'', z LTŽ pokrovom, v sestavi
- vstopni priključek spojka za cev PE d32
- redukcija 1''-3/4''
- krogelni ventil 3/4''
' navojni lovilec nesnage
- protipovratni ventil 3/4''
- vodomer DN 20 s holandci
- krogelni ventil z izpustno pipico</t>
  </si>
  <si>
    <t>07.03.007</t>
  </si>
  <si>
    <t>Dobava in vgradnja hitre spojke iz PE, za spajanje PE cevi</t>
  </si>
  <si>
    <t>d 32-32</t>
  </si>
  <si>
    <t>d 32-25</t>
  </si>
  <si>
    <t>07.03.008</t>
  </si>
  <si>
    <t>Tlačni preizkus položenih hišnih vodovodnih priključkov po standardu SIST EN 805 z dopolnitvami VO-KA in z vsemi dodatnimi potrebnimi deli. (glej tehnično poročilo)
OPOMBA:
Tlačni preizkus priključka za objekt Bežigrad 11 se izvede skupaj z glavnim cevovodom in je zajet v postavki 04.02.014</t>
  </si>
  <si>
    <t>Priključki PE d32</t>
  </si>
  <si>
    <t>07.03.009</t>
  </si>
  <si>
    <t>Izpiranje in dezinfekcija položenih hišnih priključkov iz PE cevi, z vsemi dodatnimi potrebnimi deli.</t>
  </si>
  <si>
    <t>SKUPAJ 07.03. STROJNO MONTAŽNA DELA</t>
  </si>
  <si>
    <r>
      <t xml:space="preserve">Geomehanski nadzor tekom gradnje, nad izvajanjem zemeljskih del, planuma izkopa, </t>
    </r>
    <r>
      <rPr>
        <sz val="9"/>
        <rFont val="Courier New CE"/>
        <charset val="238"/>
      </rPr>
      <t>z vsemi potrebnimi preiskavami materiala in terena ter končnim poročilom.</t>
    </r>
    <r>
      <rPr>
        <sz val="9"/>
        <color indexed="10"/>
        <rFont val="Courier New CE"/>
        <charset val="238"/>
      </rPr>
      <t xml:space="preserve"> </t>
    </r>
    <r>
      <rPr>
        <sz val="9"/>
        <rFont val="Courier New CE"/>
        <charset val="238"/>
      </rPr>
      <t>Ocena časa gradnje je 3 mesece.</t>
    </r>
  </si>
  <si>
    <t>Izdelava elaborata cestne zapore, pridobitev dovoljenja za zaporo ceste in strošek zapore v času gradnje pri izvedbi rekonstrukcije ceste, pri čemer je čas gradnje 3mesece.</t>
  </si>
  <si>
    <t xml:space="preserve">Priprava dokumentacije za potrebe izdelave PID projektov, vključno z geodetskim posnetkom in z vsemi vrisanimi shemami, spremembami .....; seznamom in opisom sprememb ter predaja projektantskemu podjetju in izdelava PID  dokumentacije. (gradbeni del z vsemi komunalnimi vodi) ter priprava BCP elaborata. Priprava PID, BCP in geodetski posnetek po 3 kom. </t>
  </si>
  <si>
    <t xml:space="preserve">Demontaža obstoječih jeklenih pokrovov na obstoječih jaških (kanalizacija, telefon, vodovod, elektrika, ... ) in odvoz na stalno deponijo. Prilagoditev jaškov novi višinski ureditvi ceste. Dobava in vgrajevanje LŽ pokrovov za plavajočo vgradnjo v cestišče (samo nivelirni pokrovi) po sistemu Bituplan za vgradnjo v asfaltne povozne površine, D 400, svetle odprtine fi 605mm, gradbena višina okvirja 160mm, brez tečaja, okvir je privzdigljiv, s protihrupnim vložkom in obvezno vgradnjo z adapter obročem iz betona, z ventilacijo, skupaj z vsemi pomožnimi deli in prenosi do mesta vgraditve, pokrov ACO City top Bituplan 160 ali podoben.  Vsi pokrovi na območju rekonstrukcije ceste  </t>
  </si>
  <si>
    <t>Izdelava elaborata za vpis komunalnih vodov v zbirni katastr gospodarske javne infrastrukture, 3 komadi</t>
  </si>
  <si>
    <t>Izdelava elaborata cestne zapore, pridobitev dovoljenja za zaporo ceste in strošek zapore v času gradnje pri izvedbi rekonstrukcije ceste. Ocena časa gradnje je 3 mesece.</t>
  </si>
  <si>
    <r>
      <t xml:space="preserve">Geomehanski nadzor tekom gradnje, nad izvajanjem zemeljskih del, planuma izkopa, </t>
    </r>
    <r>
      <rPr>
        <sz val="9"/>
        <rFont val="Courier New CE"/>
        <charset val="238"/>
      </rPr>
      <t>z vsemi potrebnimi preiskavami materiala in terena ter končnim poročilom. Ocena časa gradnje je 3 mesece.</t>
    </r>
  </si>
  <si>
    <t>Demontaža obstoječih jeklenih pokrovov na obstoječih jaških (kanalizacija, telefon, vodovod, elektrika, ... ) in odvoz na stalno deponijo. Prilagoditev jaškov novi višinski ureditvi ceste. Dobava in vgrajevanje LŽ pokrovov za plavajočo vgradnjo v cestišče (samo nivelirni pokrovi) po sistemu Bituplan za vgradnjo v asfaltne povozne površine, D 400, svetle odprtine fi 605mm, gradbena višina okvirja 160mm, brez tečaja, okvir je privzdigljiv, s protihrupnim vložkom in obvezno vgradnjo z adapter obročem iz betona, z ventilacijo, skupaj z vsemi pomožnimi deli in prenosi do mesta vgraditve, pokrov ACO City top Bituplan 160 ali podoben.  Vsi pokrovi na območju rekonstrukcije ceste</t>
  </si>
  <si>
    <t>Skupna rekapitulacija gradbeni del</t>
  </si>
  <si>
    <t>SKUPNA REKAPITULACIJA</t>
  </si>
  <si>
    <t>3. FAZA</t>
  </si>
  <si>
    <t>2.faza - HIŠNI PRIKLJUČKI</t>
  </si>
  <si>
    <t xml:space="preserve">2. FAZA  </t>
  </si>
  <si>
    <t>Zaščita in eventuelna prestavitev obstoječih komunalnih vodov (vodovod, NN in TK, plinovod, optika) po predhodni uskladitvi in potrditvi nadzora.  - zajeto v fazi 1</t>
  </si>
  <si>
    <t>Vodovod 80m, hišni priključki potekajo prečno pod LC</t>
  </si>
  <si>
    <t xml:space="preserve"> - izkop 80/60cm</t>
  </si>
  <si>
    <t>m</t>
  </si>
  <si>
    <t xml:space="preserve"> - zaščita s PVC cevjo fi 110 mm</t>
  </si>
  <si>
    <t xml:space="preserve"> - obsip s rizlom v debelini 20cm</t>
  </si>
  <si>
    <t>1a</t>
  </si>
  <si>
    <t xml:space="preserve">Plinovod 110 m, poteka vzdolžno pod LC </t>
  </si>
  <si>
    <t xml:space="preserve"> - zaščita s PVC cevjo fi 110mm</t>
  </si>
  <si>
    <t xml:space="preserve"> - obsip s rizlom  v debelini 20cm  </t>
  </si>
  <si>
    <t>1b</t>
  </si>
  <si>
    <t>Telekom 120m, potek vzdolžno in prečno pod LC</t>
  </si>
  <si>
    <t>1c</t>
  </si>
  <si>
    <t>1d</t>
  </si>
  <si>
    <t>NN vod 40m, potekajo prečno pod 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</si>
</sst>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S_I_T_-;\-* #,##0.00\ _S_I_T_-;_-* &quot;-&quot;??\ _S_I_T_-;_-@_-"/>
    <numFmt numFmtId="165" formatCode="#,##0.0;[Red]#,##0.0"/>
    <numFmt numFmtId="166" formatCode="#,##0.00;[Red]#,##0.00"/>
    <numFmt numFmtId="167" formatCode="0;[Red]0"/>
    <numFmt numFmtId="168" formatCode="#,##0.0"/>
    <numFmt numFmtId="169" formatCode="#,##0.00\ _S_I_T"/>
    <numFmt numFmtId="170" formatCode="#,##0.00\ _€"/>
    <numFmt numFmtId="171" formatCode="#,##0.00\ &quot;€&quot;"/>
  </numFmts>
  <fonts count="62" x14ac:knownFonts="1">
    <font>
      <sz val="9"/>
      <name val="Courier New CE"/>
      <charset val="238"/>
    </font>
    <font>
      <sz val="9"/>
      <name val="Courier New CE"/>
      <charset val="238"/>
    </font>
    <font>
      <i/>
      <sz val="5"/>
      <name val="Courier New CE"/>
      <family val="3"/>
      <charset val="238"/>
    </font>
    <font>
      <sz val="5"/>
      <name val="Courier New CE"/>
      <family val="3"/>
      <charset val="238"/>
    </font>
    <font>
      <sz val="9"/>
      <name val="Courier New CE"/>
      <family val="3"/>
      <charset val="238"/>
    </font>
    <font>
      <b/>
      <sz val="10"/>
      <name val="Courier New CE"/>
      <family val="3"/>
      <charset val="238"/>
    </font>
    <font>
      <sz val="9"/>
      <color indexed="8"/>
      <name val="Courier New CE"/>
      <family val="3"/>
      <charset val="238"/>
    </font>
    <font>
      <b/>
      <sz val="9"/>
      <color indexed="8"/>
      <name val="Courier New CE"/>
      <family val="3"/>
      <charset val="238"/>
    </font>
    <font>
      <b/>
      <sz val="9"/>
      <name val="Courier New CE"/>
      <family val="3"/>
      <charset val="238"/>
    </font>
    <font>
      <i/>
      <sz val="9"/>
      <color indexed="8"/>
      <name val="Courier New CE"/>
      <family val="3"/>
      <charset val="238"/>
    </font>
    <font>
      <b/>
      <i/>
      <sz val="5"/>
      <name val="Courier New CE"/>
      <family val="3"/>
      <charset val="238"/>
    </font>
    <font>
      <sz val="8"/>
      <name val="Courier New CE"/>
      <charset val="238"/>
    </font>
    <font>
      <sz val="9"/>
      <color indexed="10"/>
      <name val="Courier New CE"/>
      <family val="3"/>
      <charset val="238"/>
    </font>
    <font>
      <sz val="9"/>
      <name val="Courier New"/>
      <family val="3"/>
      <charset val="238"/>
    </font>
    <font>
      <b/>
      <sz val="9"/>
      <name val="Courier New"/>
      <family val="3"/>
      <charset val="238"/>
    </font>
    <font>
      <b/>
      <sz val="9"/>
      <color indexed="8"/>
      <name val="Courier New"/>
      <family val="3"/>
      <charset val="238"/>
    </font>
    <font>
      <sz val="9"/>
      <color indexed="8"/>
      <name val="Courier New"/>
      <family val="3"/>
      <charset val="238"/>
    </font>
    <font>
      <i/>
      <sz val="9"/>
      <name val="Courier New"/>
      <family val="3"/>
      <charset val="238"/>
    </font>
    <font>
      <sz val="10"/>
      <name val="Times New Roman CE"/>
      <family val="1"/>
      <charset val="238"/>
    </font>
    <font>
      <i/>
      <sz val="9"/>
      <color indexed="8"/>
      <name val="Courier New"/>
      <family val="3"/>
      <charset val="238"/>
    </font>
    <font>
      <b/>
      <sz val="9"/>
      <color indexed="10"/>
      <name val="Courier New"/>
      <family val="3"/>
      <charset val="238"/>
    </font>
    <font>
      <sz val="10"/>
      <name val="Times New Roman CE"/>
      <charset val="238"/>
    </font>
    <font>
      <sz val="10"/>
      <name val="Courier New"/>
      <family val="3"/>
      <charset val="238"/>
    </font>
    <font>
      <sz val="10"/>
      <color indexed="8"/>
      <name val="Times New Roman CE"/>
      <family val="1"/>
      <charset val="238"/>
    </font>
    <font>
      <i/>
      <sz val="10"/>
      <color indexed="8"/>
      <name val="Times New Roman CE"/>
      <family val="1"/>
      <charset val="238"/>
    </font>
    <font>
      <b/>
      <sz val="10"/>
      <color indexed="10"/>
      <name val="Times New Roman CE"/>
      <charset val="238"/>
    </font>
    <font>
      <b/>
      <sz val="10"/>
      <name val="Times New Roman CE"/>
      <family val="1"/>
      <charset val="238"/>
    </font>
    <font>
      <sz val="10"/>
      <color indexed="10"/>
      <name val="Times New Roman CE"/>
      <family val="1"/>
      <charset val="238"/>
    </font>
    <font>
      <sz val="9"/>
      <color indexed="10"/>
      <name val="Courier New"/>
      <family val="3"/>
      <charset val="238"/>
    </font>
    <font>
      <i/>
      <sz val="10"/>
      <name val="Times New Roman CE"/>
      <family val="1"/>
      <charset val="238"/>
    </font>
    <font>
      <b/>
      <sz val="10"/>
      <color indexed="8"/>
      <name val="Times New Roman CE"/>
      <charset val="238"/>
    </font>
    <font>
      <b/>
      <sz val="10"/>
      <color indexed="10"/>
      <name val="Times New Roman CE"/>
      <family val="1"/>
      <charset val="238"/>
    </font>
    <font>
      <b/>
      <sz val="10"/>
      <name val="Times New Roman CE"/>
      <charset val="238"/>
    </font>
    <font>
      <sz val="8"/>
      <color indexed="8"/>
      <name val="Courier New"/>
      <family val="3"/>
      <charset val="238"/>
    </font>
    <font>
      <sz val="9"/>
      <color indexed="10"/>
      <name val="Courier New CE"/>
      <charset val="238"/>
    </font>
    <font>
      <i/>
      <u/>
      <sz val="9"/>
      <color indexed="8"/>
      <name val="Courier New CE"/>
      <charset val="238"/>
    </font>
    <font>
      <i/>
      <sz val="9"/>
      <name val="Courier New CE"/>
      <charset val="238"/>
    </font>
    <font>
      <i/>
      <sz val="9"/>
      <name val="Courier New CE"/>
      <family val="3"/>
      <charset val="238"/>
    </font>
    <font>
      <sz val="10"/>
      <color indexed="10"/>
      <name val="Arial CE"/>
      <family val="2"/>
      <charset val="238"/>
    </font>
    <font>
      <b/>
      <i/>
      <sz val="9"/>
      <color indexed="8"/>
      <name val="Courier New"/>
      <family val="3"/>
      <charset val="238"/>
    </font>
    <font>
      <b/>
      <i/>
      <sz val="10"/>
      <color indexed="8"/>
      <name val="Times New Roman CE"/>
      <charset val="238"/>
    </font>
    <font>
      <b/>
      <sz val="9"/>
      <name val="Courier New CE"/>
      <charset val="238"/>
    </font>
    <font>
      <sz val="9"/>
      <name val="Arial"/>
      <family val="2"/>
      <charset val="238"/>
    </font>
    <font>
      <b/>
      <i/>
      <sz val="9"/>
      <name val="Courier New"/>
      <family val="3"/>
      <charset val="238"/>
    </font>
    <font>
      <i/>
      <sz val="6"/>
      <name val="Arial"/>
      <family val="2"/>
      <charset val="238"/>
    </font>
    <font>
      <sz val="10"/>
      <name val="Arial CE"/>
      <family val="2"/>
      <charset val="238"/>
    </font>
    <font>
      <sz val="9"/>
      <name val="Courier New CE"/>
      <charset val="238"/>
    </font>
    <font>
      <sz val="8"/>
      <color indexed="10"/>
      <name val="Courier New"/>
      <family val="3"/>
      <charset val="238"/>
    </font>
    <font>
      <sz val="9"/>
      <color indexed="8"/>
      <name val="Courier New CE"/>
      <charset val="238"/>
    </font>
    <font>
      <b/>
      <sz val="9"/>
      <color indexed="81"/>
      <name val="Tahoma"/>
      <family val="2"/>
    </font>
    <font>
      <sz val="9"/>
      <color indexed="81"/>
      <name val="Tahoma"/>
      <family val="2"/>
    </font>
    <font>
      <sz val="11"/>
      <color rgb="FFFF0000"/>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2"/>
      <color rgb="FFFF0000"/>
      <name val="Calibri"/>
      <family val="2"/>
      <charset val="238"/>
      <scheme val="minor"/>
    </font>
    <font>
      <b/>
      <sz val="11"/>
      <name val="Calibri"/>
      <family val="2"/>
      <charset val="238"/>
      <scheme val="minor"/>
    </font>
    <font>
      <sz val="11"/>
      <name val="Calibri"/>
      <family val="2"/>
      <charset val="238"/>
      <scheme val="minor"/>
    </font>
    <font>
      <sz val="12"/>
      <name val="Calibri"/>
      <family val="2"/>
      <charset val="238"/>
      <scheme val="minor"/>
    </font>
    <font>
      <i/>
      <sz val="9"/>
      <color rgb="FFFF0000"/>
      <name val="Courier New"/>
      <family val="3"/>
      <charset val="238"/>
    </font>
    <font>
      <sz val="9"/>
      <color rgb="FFFF0000"/>
      <name val="Courier New"/>
      <family val="3"/>
      <charset val="238"/>
    </font>
    <font>
      <sz val="9"/>
      <color rgb="FFFF0000"/>
      <name val="Courier New CE"/>
      <family val="3"/>
      <charset val="238"/>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tint="-4.9989318521683403E-2"/>
        <bgColor indexed="64"/>
      </patternFill>
    </fill>
  </fills>
  <borders count="3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 fontId="3" fillId="0" borderId="0">
      <alignment vertical="top"/>
      <protection hidden="1"/>
    </xf>
    <xf numFmtId="4" fontId="5" fillId="0" borderId="0" applyProtection="0">
      <alignment horizontal="left"/>
      <protection locked="0"/>
    </xf>
    <xf numFmtId="0" fontId="45" fillId="0" borderId="0"/>
    <xf numFmtId="164" fontId="1" fillId="0" borderId="0" applyFont="0" applyFill="0" applyBorder="0" applyAlignment="0" applyProtection="0"/>
    <xf numFmtId="164" fontId="46" fillId="0" borderId="0" applyFont="0" applyFill="0" applyBorder="0" applyAlignment="0" applyProtection="0"/>
  </cellStyleXfs>
  <cellXfs count="337">
    <xf numFmtId="0" fontId="0" fillId="0" borderId="0" xfId="0"/>
    <xf numFmtId="166" fontId="4" fillId="0" borderId="0" xfId="0" applyNumberFormat="1" applyFont="1" applyFill="1" applyAlignment="1" applyProtection="1">
      <alignment horizontal="right" shrinkToFit="1"/>
      <protection locked="0"/>
    </xf>
    <xf numFmtId="0" fontId="4" fillId="0" borderId="0" xfId="0" applyNumberFormat="1" applyFont="1" applyFill="1" applyAlignment="1" applyProtection="1">
      <protection locked="0"/>
    </xf>
    <xf numFmtId="166" fontId="4" fillId="0" borderId="0" xfId="0" applyNumberFormat="1" applyFont="1" applyFill="1" applyAlignment="1" applyProtection="1">
      <alignment horizontal="right" shrinkToFit="1"/>
    </xf>
    <xf numFmtId="0" fontId="13" fillId="0" borderId="0" xfId="0" applyFont="1" applyFill="1" applyProtection="1">
      <protection hidden="1"/>
    </xf>
    <xf numFmtId="0" fontId="4" fillId="0" borderId="0" xfId="1" applyNumberFormat="1" applyFont="1" applyAlignment="1" applyProtection="1">
      <alignment vertical="top" wrapText="1"/>
    </xf>
    <xf numFmtId="0" fontId="4" fillId="0" borderId="0" xfId="1" applyNumberFormat="1" applyFont="1" applyFill="1" applyAlignment="1" applyProtection="1">
      <alignment horizontal="right"/>
    </xf>
    <xf numFmtId="165" fontId="4" fillId="0" borderId="0" xfId="1" applyNumberFormat="1" applyFont="1" applyFill="1" applyAlignment="1" applyProtection="1">
      <alignment horizontal="right" shrinkToFit="1"/>
    </xf>
    <xf numFmtId="166" fontId="4" fillId="0" borderId="0" xfId="1" applyNumberFormat="1" applyFont="1" applyFill="1" applyAlignment="1" applyProtection="1">
      <alignment horizontal="right" shrinkToFit="1"/>
    </xf>
    <xf numFmtId="0" fontId="4" fillId="0" borderId="0" xfId="0" applyNumberFormat="1" applyFont="1" applyAlignment="1" applyProtection="1"/>
    <xf numFmtId="0" fontId="7" fillId="0" borderId="0" xfId="0" applyNumberFormat="1" applyFont="1" applyFill="1" applyAlignment="1" applyProtection="1">
      <alignment vertical="top"/>
    </xf>
    <xf numFmtId="0" fontId="8" fillId="0" borderId="0" xfId="0" applyNumberFormat="1" applyFont="1" applyFill="1" applyAlignment="1" applyProtection="1">
      <alignment horizontal="right"/>
    </xf>
    <xf numFmtId="165" fontId="8" fillId="0" borderId="0" xfId="0" applyNumberFormat="1" applyFont="1" applyFill="1" applyAlignment="1" applyProtection="1">
      <alignment horizontal="right" shrinkToFit="1"/>
    </xf>
    <xf numFmtId="0" fontId="7" fillId="0" borderId="0" xfId="0" quotePrefix="1" applyNumberFormat="1" applyFont="1" applyFill="1" applyAlignment="1" applyProtection="1">
      <alignment vertical="top" wrapText="1"/>
    </xf>
    <xf numFmtId="0" fontId="7" fillId="0" borderId="0" xfId="0" applyNumberFormat="1" applyFont="1" applyFill="1" applyAlignment="1" applyProtection="1">
      <alignment vertical="top" wrapText="1"/>
    </xf>
    <xf numFmtId="0" fontId="7" fillId="0" borderId="0" xfId="0" applyNumberFormat="1" applyFont="1" applyAlignment="1" applyProtection="1">
      <alignment vertical="top" wrapText="1"/>
    </xf>
    <xf numFmtId="0" fontId="8" fillId="0" borderId="0" xfId="0" applyNumberFormat="1" applyFont="1" applyAlignment="1" applyProtection="1"/>
    <xf numFmtId="0" fontId="10" fillId="0" borderId="0" xfId="0" applyNumberFormat="1" applyFont="1" applyFill="1" applyBorder="1" applyAlignment="1" applyProtection="1">
      <alignment horizontal="right"/>
    </xf>
    <xf numFmtId="165" fontId="10" fillId="0" borderId="0" xfId="0" applyNumberFormat="1" applyFont="1" applyFill="1" applyBorder="1" applyAlignment="1" applyProtection="1">
      <alignment horizontal="right" shrinkToFit="1"/>
    </xf>
    <xf numFmtId="166" fontId="2" fillId="0" borderId="0" xfId="0" applyNumberFormat="1" applyFont="1" applyFill="1" applyBorder="1" applyAlignment="1" applyProtection="1">
      <alignment horizontal="right" shrinkToFit="1"/>
    </xf>
    <xf numFmtId="0" fontId="7" fillId="0" borderId="0" xfId="0" applyNumberFormat="1" applyFont="1" applyAlignment="1" applyProtection="1">
      <alignment vertical="top"/>
    </xf>
    <xf numFmtId="0" fontId="23" fillId="0" borderId="0" xfId="0" applyFont="1" applyAlignment="1" applyProtection="1">
      <alignment horizontal="left" wrapText="1"/>
      <protection hidden="1"/>
    </xf>
    <xf numFmtId="49" fontId="24" fillId="0" borderId="0" xfId="0" applyNumberFormat="1" applyFont="1" applyAlignment="1" applyProtection="1">
      <alignment horizontal="right"/>
      <protection hidden="1"/>
    </xf>
    <xf numFmtId="0" fontId="27" fillId="0" borderId="0" xfId="0" applyFont="1" applyProtection="1">
      <protection hidden="1"/>
    </xf>
    <xf numFmtId="0" fontId="27" fillId="0" borderId="0" xfId="0" applyFont="1" applyAlignment="1" applyProtection="1">
      <alignment horizontal="right" vertical="center" wrapText="1"/>
      <protection hidden="1"/>
    </xf>
    <xf numFmtId="0" fontId="18" fillId="0" borderId="0" xfId="0" applyFont="1" applyProtection="1">
      <protection hidden="1"/>
    </xf>
    <xf numFmtId="0" fontId="7" fillId="0" borderId="0" xfId="0" quotePrefix="1" applyNumberFormat="1" applyFont="1" applyAlignment="1" applyProtection="1">
      <alignment vertical="top"/>
    </xf>
    <xf numFmtId="0" fontId="7" fillId="0" borderId="0" xfId="0" applyNumberFormat="1" applyFont="1" applyAlignment="1" applyProtection="1">
      <alignment horizontal="left" vertical="top"/>
    </xf>
    <xf numFmtId="0" fontId="13" fillId="0" borderId="0" xfId="0" applyFont="1" applyProtection="1">
      <protection locked="0" hidden="1"/>
    </xf>
    <xf numFmtId="0" fontId="13" fillId="0" borderId="0" xfId="0" applyFont="1" applyProtection="1">
      <protection hidden="1"/>
    </xf>
    <xf numFmtId="0" fontId="14" fillId="0" borderId="0" xfId="0" applyFont="1" applyProtection="1">
      <protection hidden="1"/>
    </xf>
    <xf numFmtId="0" fontId="13" fillId="0" borderId="0" xfId="0" applyFont="1" applyFill="1" applyProtection="1">
      <protection locked="0" hidden="1"/>
    </xf>
    <xf numFmtId="0" fontId="14" fillId="0" borderId="0" xfId="0" applyFont="1" applyFill="1" applyProtection="1">
      <protection hidden="1"/>
    </xf>
    <xf numFmtId="166" fontId="13" fillId="0" borderId="0" xfId="0" applyNumberFormat="1" applyFont="1" applyFill="1" applyAlignment="1" applyProtection="1">
      <alignment horizontal="right" shrinkToFit="1"/>
      <protection locked="0"/>
    </xf>
    <xf numFmtId="0" fontId="32" fillId="0" borderId="0" xfId="0" applyFont="1" applyProtection="1">
      <protection hidden="1"/>
    </xf>
    <xf numFmtId="169" fontId="21" fillId="0" borderId="0" xfId="0" applyNumberFormat="1" applyFont="1" applyAlignment="1" applyProtection="1">
      <protection hidden="1"/>
    </xf>
    <xf numFmtId="4" fontId="13" fillId="0" borderId="0" xfId="0" applyNumberFormat="1" applyFont="1" applyFill="1" applyBorder="1" applyAlignment="1" applyProtection="1">
      <alignment horizontal="right"/>
      <protection locked="0"/>
    </xf>
    <xf numFmtId="0" fontId="15" fillId="0" borderId="0" xfId="0" applyNumberFormat="1" applyFont="1" applyFill="1" applyBorder="1" applyAlignment="1" applyProtection="1">
      <alignment horizontal="fill" wrapText="1"/>
      <protection locked="0"/>
    </xf>
    <xf numFmtId="4" fontId="4" fillId="0" borderId="0" xfId="0" applyNumberFormat="1" applyFont="1" applyFill="1" applyBorder="1" applyAlignment="1" applyProtection="1">
      <alignment horizontal="right"/>
      <protection locked="0"/>
    </xf>
    <xf numFmtId="0" fontId="25" fillId="0" borderId="0" xfId="0" applyFont="1" applyAlignment="1" applyProtection="1">
      <alignment horizontal="right" wrapText="1"/>
      <protection hidden="1"/>
    </xf>
    <xf numFmtId="169" fontId="26" fillId="0" borderId="0" xfId="0" applyNumberFormat="1" applyFont="1" applyAlignment="1" applyProtection="1">
      <protection hidden="1"/>
    </xf>
    <xf numFmtId="0" fontId="18" fillId="2" borderId="0" xfId="0" applyFont="1" applyFill="1" applyProtection="1">
      <protection hidden="1"/>
    </xf>
    <xf numFmtId="1" fontId="29" fillId="0" borderId="0" xfId="0" applyNumberFormat="1" applyFont="1" applyAlignment="1" applyProtection="1">
      <alignment horizontal="right" vertical="top" wrapText="1"/>
      <protection hidden="1"/>
    </xf>
    <xf numFmtId="167" fontId="37" fillId="0" borderId="0" xfId="1" applyNumberFormat="1" applyFont="1" applyAlignment="1" applyProtection="1">
      <alignment horizontal="right" vertical="top" shrinkToFit="1"/>
    </xf>
    <xf numFmtId="167" fontId="37" fillId="0" borderId="0" xfId="0" applyNumberFormat="1" applyFont="1" applyAlignment="1" applyProtection="1">
      <alignment horizontal="right" vertical="top" shrinkToFit="1"/>
    </xf>
    <xf numFmtId="167" fontId="37" fillId="0" borderId="0" xfId="0" quotePrefix="1" applyNumberFormat="1" applyFont="1" applyAlignment="1" applyProtection="1">
      <alignment horizontal="right" vertical="top" shrinkToFit="1"/>
    </xf>
    <xf numFmtId="167" fontId="2" fillId="0" borderId="0" xfId="0" applyNumberFormat="1" applyFont="1" applyFill="1" applyBorder="1" applyAlignment="1" applyProtection="1">
      <alignment horizontal="right" vertical="top" shrinkToFit="1"/>
    </xf>
    <xf numFmtId="0" fontId="22" fillId="0" borderId="0" xfId="0" applyFont="1" applyAlignment="1" applyProtection="1">
      <alignment horizontal="right"/>
      <protection hidden="1"/>
    </xf>
    <xf numFmtId="0" fontId="13" fillId="0" borderId="0" xfId="0" applyFont="1" applyAlignment="1" applyProtection="1">
      <alignment horizontal="right"/>
      <protection hidden="1"/>
    </xf>
    <xf numFmtId="0" fontId="28" fillId="0" borderId="0" xfId="0" applyFont="1" applyAlignment="1" applyProtection="1">
      <alignment horizontal="right"/>
      <protection hidden="1"/>
    </xf>
    <xf numFmtId="0" fontId="13" fillId="0" borderId="0" xfId="0" applyFont="1" applyFill="1" applyAlignment="1" applyProtection="1">
      <alignment horizontal="right"/>
      <protection hidden="1"/>
    </xf>
    <xf numFmtId="0" fontId="13" fillId="0" borderId="0" xfId="0" applyFont="1" applyFill="1" applyAlignment="1" applyProtection="1">
      <alignment horizontal="right" wrapText="1"/>
      <protection hidden="1"/>
    </xf>
    <xf numFmtId="0" fontId="13" fillId="0" borderId="0" xfId="0" applyNumberFormat="1" applyFont="1" applyAlignment="1" applyProtection="1">
      <alignment horizontal="right"/>
    </xf>
    <xf numFmtId="0" fontId="22" fillId="2" borderId="0" xfId="0" applyFont="1" applyFill="1" applyAlignment="1" applyProtection="1">
      <alignment horizontal="right"/>
      <protection hidden="1"/>
    </xf>
    <xf numFmtId="0" fontId="28" fillId="3" borderId="0" xfId="0" applyFont="1" applyFill="1" applyAlignment="1" applyProtection="1">
      <alignment horizontal="right"/>
      <protection hidden="1"/>
    </xf>
    <xf numFmtId="0" fontId="42" fillId="0" borderId="0" xfId="0" applyNumberFormat="1" applyFont="1" applyFill="1" applyBorder="1" applyAlignment="1" applyProtection="1">
      <alignment horizontal="center" vertical="center"/>
    </xf>
    <xf numFmtId="0" fontId="42" fillId="0" borderId="3" xfId="0" applyNumberFormat="1" applyFont="1" applyFill="1" applyBorder="1" applyAlignment="1" applyProtection="1">
      <alignment horizontal="center" vertical="center"/>
    </xf>
    <xf numFmtId="166" fontId="43" fillId="0" borderId="3" xfId="0" applyNumberFormat="1" applyFont="1" applyFill="1" applyBorder="1" applyAlignment="1" applyProtection="1">
      <alignment horizontal="right" shrinkToFit="1"/>
    </xf>
    <xf numFmtId="0" fontId="43" fillId="0" borderId="0" xfId="0" applyNumberFormat="1" applyFont="1" applyFill="1" applyAlignment="1" applyProtection="1">
      <alignment horizontal="center"/>
    </xf>
    <xf numFmtId="167" fontId="44" fillId="0" borderId="4" xfId="0" applyNumberFormat="1" applyFont="1" applyFill="1" applyBorder="1" applyAlignment="1" applyProtection="1">
      <alignment horizontal="right" vertical="top" shrinkToFit="1"/>
    </xf>
    <xf numFmtId="0" fontId="44" fillId="0" borderId="4" xfId="0" applyNumberFormat="1" applyFont="1" applyFill="1" applyBorder="1" applyAlignment="1" applyProtection="1">
      <alignment vertical="top" wrapText="1"/>
    </xf>
    <xf numFmtId="0" fontId="44" fillId="0" borderId="4" xfId="0" applyNumberFormat="1" applyFont="1" applyFill="1" applyBorder="1" applyAlignment="1" applyProtection="1">
      <alignment horizontal="right"/>
    </xf>
    <xf numFmtId="166" fontId="44" fillId="0" borderId="0" xfId="0" applyNumberFormat="1" applyFont="1" applyFill="1" applyBorder="1" applyAlignment="1" applyProtection="1">
      <alignment shrinkToFit="1"/>
    </xf>
    <xf numFmtId="0" fontId="44" fillId="0" borderId="0" xfId="0" applyNumberFormat="1" applyFont="1" applyFill="1" applyAlignment="1" applyProtection="1"/>
    <xf numFmtId="167" fontId="43" fillId="0" borderId="3" xfId="0" applyNumberFormat="1" applyFont="1" applyFill="1" applyBorder="1" applyAlignment="1" applyProtection="1">
      <alignment horizontal="right" vertical="top" shrinkToFit="1"/>
    </xf>
    <xf numFmtId="0" fontId="43" fillId="0" borderId="3" xfId="0" applyNumberFormat="1" applyFont="1" applyFill="1" applyBorder="1" applyAlignment="1" applyProtection="1">
      <alignment vertical="top" wrapText="1"/>
    </xf>
    <xf numFmtId="0" fontId="43" fillId="0" borderId="3" xfId="0" applyNumberFormat="1" applyFont="1" applyFill="1" applyBorder="1" applyAlignment="1" applyProtection="1">
      <alignment horizontal="right"/>
    </xf>
    <xf numFmtId="165" fontId="43" fillId="0" borderId="3" xfId="0" applyNumberFormat="1" applyFont="1" applyFill="1" applyBorder="1" applyAlignment="1" applyProtection="1">
      <alignment horizontal="right" shrinkToFit="1"/>
    </xf>
    <xf numFmtId="0" fontId="28" fillId="0" borderId="0" xfId="0" applyFont="1" applyFill="1" applyAlignment="1" applyProtection="1">
      <alignment horizontal="right"/>
      <protection hidden="1"/>
    </xf>
    <xf numFmtId="0" fontId="6" fillId="0" borderId="0" xfId="0" applyNumberFormat="1" applyFont="1" applyFill="1" applyAlignment="1" applyProtection="1">
      <alignment vertical="top" wrapText="1"/>
    </xf>
    <xf numFmtId="4" fontId="13" fillId="0" borderId="0" xfId="0" applyNumberFormat="1" applyFont="1" applyFill="1" applyProtection="1">
      <protection hidden="1"/>
    </xf>
    <xf numFmtId="0" fontId="8" fillId="0" borderId="0" xfId="0" applyNumberFormat="1" applyFont="1" applyFill="1" applyAlignment="1" applyProtection="1">
      <alignment vertical="top" wrapText="1"/>
    </xf>
    <xf numFmtId="0" fontId="52" fillId="4" borderId="16" xfId="0" applyFont="1" applyFill="1" applyBorder="1"/>
    <xf numFmtId="0" fontId="51" fillId="0" borderId="0" xfId="0" applyFont="1"/>
    <xf numFmtId="0" fontId="0" fillId="0" borderId="0" xfId="0" applyFill="1"/>
    <xf numFmtId="170" fontId="0" fillId="0" borderId="0" xfId="0" applyNumberFormat="1"/>
    <xf numFmtId="171" fontId="51" fillId="0" borderId="0" xfId="0" applyNumberFormat="1" applyFont="1"/>
    <xf numFmtId="0" fontId="52" fillId="0" borderId="0" xfId="0" applyFont="1" applyFill="1"/>
    <xf numFmtId="168" fontId="0" fillId="0" borderId="0" xfId="0" applyNumberFormat="1" applyFill="1"/>
    <xf numFmtId="171" fontId="0" fillId="0" borderId="0" xfId="0" applyNumberFormat="1" applyFill="1"/>
    <xf numFmtId="3" fontId="53" fillId="0" borderId="0" xfId="0" quotePrefix="1" applyNumberFormat="1" applyFont="1" applyFill="1" applyAlignment="1">
      <alignment horizontal="left" vertical="top"/>
    </xf>
    <xf numFmtId="0" fontId="54" fillId="0" borderId="0" xfId="0" applyFont="1" applyFill="1"/>
    <xf numFmtId="0" fontId="53" fillId="0" borderId="0" xfId="0" applyFont="1" applyFill="1"/>
    <xf numFmtId="170" fontId="54" fillId="0" borderId="0" xfId="0" applyNumberFormat="1" applyFont="1"/>
    <xf numFmtId="171" fontId="55" fillId="0" borderId="0" xfId="0" applyNumberFormat="1" applyFont="1"/>
    <xf numFmtId="0" fontId="54" fillId="0" borderId="0" xfId="0" applyFont="1"/>
    <xf numFmtId="0" fontId="0" fillId="0" borderId="0" xfId="0" applyFill="1" applyAlignment="1">
      <alignment wrapText="1"/>
    </xf>
    <xf numFmtId="3" fontId="53" fillId="0" borderId="0" xfId="0" quotePrefix="1" applyNumberFormat="1" applyFont="1" applyFill="1" applyAlignment="1">
      <alignment horizontal="left" vertical="top" wrapText="1"/>
    </xf>
    <xf numFmtId="170" fontId="54" fillId="0" borderId="0" xfId="0" applyNumberFormat="1" applyFont="1" applyAlignment="1">
      <alignment wrapText="1"/>
    </xf>
    <xf numFmtId="171" fontId="55" fillId="0" borderId="0" xfId="0" applyNumberFormat="1" applyFont="1" applyAlignment="1">
      <alignment wrapText="1"/>
    </xf>
    <xf numFmtId="0" fontId="54" fillId="0" borderId="0" xfId="0" applyFont="1" applyAlignment="1">
      <alignment wrapText="1"/>
    </xf>
    <xf numFmtId="0" fontId="0" fillId="0" borderId="0" xfId="0" applyFill="1" applyAlignment="1"/>
    <xf numFmtId="170" fontId="54" fillId="0" borderId="0" xfId="0" applyNumberFormat="1" applyFont="1" applyAlignment="1"/>
    <xf numFmtId="171" fontId="55" fillId="0" borderId="0" xfId="0" applyNumberFormat="1" applyFont="1" applyAlignment="1"/>
    <xf numFmtId="0" fontId="54" fillId="0" borderId="0" xfId="0" applyFont="1" applyAlignment="1"/>
    <xf numFmtId="0" fontId="0" fillId="0" borderId="17" xfId="0" applyFill="1" applyBorder="1" applyAlignment="1">
      <alignment horizontal="center" wrapText="1"/>
    </xf>
    <xf numFmtId="0" fontId="0" fillId="0" borderId="12" xfId="0" applyFill="1" applyBorder="1"/>
    <xf numFmtId="0" fontId="0" fillId="0" borderId="13" xfId="0" applyFill="1" applyBorder="1"/>
    <xf numFmtId="0" fontId="0" fillId="0" borderId="15" xfId="0" applyFill="1" applyBorder="1"/>
    <xf numFmtId="0" fontId="0" fillId="0" borderId="18" xfId="0" applyFill="1" applyBorder="1"/>
    <xf numFmtId="0" fontId="0" fillId="0" borderId="10" xfId="0" applyFill="1" applyBorder="1"/>
    <xf numFmtId="0" fontId="0" fillId="0" borderId="3" xfId="0" applyFill="1" applyBorder="1" applyAlignment="1">
      <alignment horizontal="left"/>
    </xf>
    <xf numFmtId="0" fontId="0" fillId="0" borderId="19" xfId="0" applyFill="1" applyBorder="1"/>
    <xf numFmtId="0" fontId="0" fillId="0" borderId="3" xfId="0" applyFill="1" applyBorder="1" applyAlignment="1">
      <alignment horizontal="center"/>
    </xf>
    <xf numFmtId="0" fontId="0" fillId="0" borderId="20" xfId="0" applyFill="1" applyBorder="1"/>
    <xf numFmtId="0" fontId="0" fillId="0" borderId="21" xfId="0" applyFill="1" applyBorder="1" applyAlignment="1">
      <alignment horizontal="left"/>
    </xf>
    <xf numFmtId="0" fontId="0" fillId="0" borderId="22" xfId="0" applyFill="1" applyBorder="1"/>
    <xf numFmtId="0" fontId="0" fillId="0" borderId="21" xfId="0" applyFill="1" applyBorder="1" applyAlignment="1">
      <alignment horizontal="center"/>
    </xf>
    <xf numFmtId="0" fontId="0" fillId="0" borderId="16" xfId="0" applyFill="1" applyBorder="1"/>
    <xf numFmtId="170" fontId="0" fillId="0" borderId="0" xfId="0" applyNumberFormat="1" applyFill="1"/>
    <xf numFmtId="171" fontId="51" fillId="0" borderId="0" xfId="0" applyNumberFormat="1" applyFont="1" applyFill="1"/>
    <xf numFmtId="3" fontId="52" fillId="0" borderId="0" xfId="0" quotePrefix="1" applyNumberFormat="1" applyFont="1" applyFill="1" applyAlignment="1">
      <alignment horizontal="left" vertical="top"/>
    </xf>
    <xf numFmtId="168" fontId="0" fillId="0" borderId="16" xfId="0" applyNumberFormat="1" applyFill="1" applyBorder="1"/>
    <xf numFmtId="171" fontId="0" fillId="0" borderId="16" xfId="0" applyNumberFormat="1" applyFill="1" applyBorder="1"/>
    <xf numFmtId="0" fontId="0" fillId="0" borderId="0" xfId="0" applyFill="1" applyAlignment="1">
      <alignment vertical="top"/>
    </xf>
    <xf numFmtId="0" fontId="0" fillId="0" borderId="0" xfId="0" applyFont="1" applyFill="1" applyAlignment="1">
      <alignment vertical="top" wrapText="1"/>
    </xf>
    <xf numFmtId="168" fontId="0" fillId="0" borderId="0" xfId="0" applyNumberFormat="1" applyFill="1" applyAlignment="1">
      <alignment vertical="top"/>
    </xf>
    <xf numFmtId="171" fontId="0" fillId="0" borderId="0" xfId="0" applyNumberFormat="1" applyFill="1" applyAlignment="1">
      <alignment vertical="top"/>
    </xf>
    <xf numFmtId="170" fontId="0" fillId="0" borderId="0" xfId="0" applyNumberFormat="1" applyFill="1" applyAlignment="1">
      <alignment vertical="top"/>
    </xf>
    <xf numFmtId="171" fontId="51" fillId="0" borderId="0" xfId="0" applyNumberFormat="1" applyFont="1" applyAlignment="1">
      <alignment vertical="top"/>
    </xf>
    <xf numFmtId="0" fontId="0" fillId="0" borderId="0" xfId="0" applyAlignment="1">
      <alignment vertical="top"/>
    </xf>
    <xf numFmtId="168" fontId="0" fillId="0" borderId="0" xfId="0" applyNumberFormat="1" applyFill="1" applyBorder="1"/>
    <xf numFmtId="171" fontId="0" fillId="0" borderId="0" xfId="0" applyNumberFormat="1" applyFill="1" applyBorder="1"/>
    <xf numFmtId="0" fontId="56" fillId="0" borderId="0" xfId="0" applyFont="1"/>
    <xf numFmtId="0" fontId="57" fillId="0" borderId="0" xfId="0" applyFont="1"/>
    <xf numFmtId="168" fontId="57" fillId="0" borderId="0" xfId="0" applyNumberFormat="1" applyFont="1"/>
    <xf numFmtId="171" fontId="57" fillId="0" borderId="0" xfId="0" applyNumberFormat="1" applyFont="1"/>
    <xf numFmtId="170" fontId="57" fillId="0" borderId="0" xfId="0" applyNumberFormat="1" applyFont="1"/>
    <xf numFmtId="3" fontId="56" fillId="0" borderId="0" xfId="0" quotePrefix="1" applyNumberFormat="1" applyFont="1" applyAlignment="1">
      <alignment horizontal="left" vertical="top"/>
    </xf>
    <xf numFmtId="0" fontId="57" fillId="0" borderId="0" xfId="0" applyFont="1" applyAlignment="1">
      <alignment vertical="top"/>
    </xf>
    <xf numFmtId="0" fontId="57" fillId="0" borderId="0" xfId="0" applyFont="1" applyAlignment="1">
      <alignment vertical="top" wrapText="1"/>
    </xf>
    <xf numFmtId="168" fontId="57" fillId="0" borderId="0" xfId="0" applyNumberFormat="1" applyFont="1" applyAlignment="1">
      <alignment vertical="top"/>
    </xf>
    <xf numFmtId="171" fontId="57" fillId="0" borderId="0" xfId="0" applyNumberFormat="1" applyFont="1" applyAlignment="1">
      <alignment vertical="top"/>
    </xf>
    <xf numFmtId="170" fontId="57" fillId="0" borderId="0" xfId="0" applyNumberFormat="1" applyFont="1" applyAlignment="1">
      <alignment vertical="top"/>
    </xf>
    <xf numFmtId="168" fontId="57" fillId="0" borderId="16" xfId="0" applyNumberFormat="1" applyFont="1" applyBorder="1"/>
    <xf numFmtId="171" fontId="57" fillId="0" borderId="16" xfId="0" applyNumberFormat="1" applyFont="1" applyBorder="1"/>
    <xf numFmtId="0" fontId="52" fillId="0" borderId="0" xfId="0" applyFont="1"/>
    <xf numFmtId="168" fontId="0" fillId="0" borderId="0" xfId="0" applyNumberFormat="1"/>
    <xf numFmtId="171" fontId="0" fillId="0" borderId="0" xfId="0" applyNumberFormat="1"/>
    <xf numFmtId="0" fontId="0" fillId="0" borderId="0" xfId="0" applyFill="1" applyAlignment="1">
      <alignment vertical="top" wrapText="1"/>
    </xf>
    <xf numFmtId="171" fontId="52" fillId="0" borderId="18" xfId="0" applyNumberFormat="1" applyFont="1" applyFill="1" applyBorder="1"/>
    <xf numFmtId="170" fontId="51" fillId="0" borderId="0" xfId="0" applyNumberFormat="1" applyFont="1"/>
    <xf numFmtId="169" fontId="21" fillId="0" borderId="0" xfId="0" applyNumberFormat="1" applyFont="1" applyProtection="1">
      <protection hidden="1"/>
    </xf>
    <xf numFmtId="169" fontId="26" fillId="0" borderId="0" xfId="0" applyNumberFormat="1" applyFont="1" applyProtection="1">
      <protection hidden="1"/>
    </xf>
    <xf numFmtId="4" fontId="16" fillId="0" borderId="30" xfId="0" applyNumberFormat="1" applyFont="1" applyBorder="1" applyAlignment="1" applyProtection="1">
      <alignment horizontal="right"/>
    </xf>
    <xf numFmtId="4" fontId="16" fillId="0" borderId="31" xfId="0" applyNumberFormat="1" applyFont="1" applyBorder="1" applyAlignment="1" applyProtection="1">
      <alignment horizontal="right"/>
    </xf>
    <xf numFmtId="4" fontId="16" fillId="0" borderId="32" xfId="0" applyNumberFormat="1" applyFont="1" applyBorder="1" applyAlignment="1" applyProtection="1">
      <alignment horizontal="right"/>
    </xf>
    <xf numFmtId="4" fontId="16" fillId="0" borderId="33" xfId="0" applyNumberFormat="1" applyFont="1" applyBorder="1" applyAlignment="1" applyProtection="1">
      <alignment horizontal="right"/>
    </xf>
    <xf numFmtId="0" fontId="54" fillId="0" borderId="0" xfId="0" applyFont="1" applyFill="1" applyAlignment="1">
      <alignment wrapText="1"/>
    </xf>
    <xf numFmtId="0" fontId="54" fillId="0" borderId="0" xfId="0" applyFont="1" applyFill="1" applyAlignment="1"/>
    <xf numFmtId="171" fontId="0" fillId="0" borderId="0" xfId="0" applyNumberFormat="1" applyFill="1" applyProtection="1">
      <protection locked="0"/>
    </xf>
    <xf numFmtId="171" fontId="0" fillId="0" borderId="16" xfId="0" applyNumberFormat="1" applyFill="1" applyBorder="1" applyProtection="1">
      <protection locked="0"/>
    </xf>
    <xf numFmtId="168" fontId="0" fillId="0" borderId="0" xfId="0" applyNumberFormat="1" applyFill="1" applyAlignment="1" applyProtection="1">
      <alignment vertical="top"/>
      <protection locked="0"/>
    </xf>
    <xf numFmtId="168" fontId="0" fillId="0" borderId="0" xfId="0" applyNumberFormat="1" applyFill="1" applyProtection="1">
      <protection locked="0"/>
    </xf>
    <xf numFmtId="168" fontId="0" fillId="0" borderId="0" xfId="0" applyNumberFormat="1" applyFill="1" applyBorder="1" applyProtection="1">
      <protection locked="0"/>
    </xf>
    <xf numFmtId="168" fontId="57" fillId="0" borderId="0" xfId="0" applyNumberFormat="1" applyFont="1" applyProtection="1">
      <protection locked="0"/>
    </xf>
    <xf numFmtId="168" fontId="57" fillId="0" borderId="0" xfId="0" applyNumberFormat="1" applyFont="1" applyAlignment="1" applyProtection="1">
      <alignment vertical="top"/>
      <protection locked="0"/>
    </xf>
    <xf numFmtId="168" fontId="0" fillId="0" borderId="0" xfId="0" applyNumberFormat="1" applyProtection="1">
      <protection locked="0"/>
    </xf>
    <xf numFmtId="165" fontId="44" fillId="0" borderId="4" xfId="0" applyNumberFormat="1" applyFont="1" applyFill="1" applyBorder="1" applyAlignment="1" applyProtection="1">
      <alignment horizontal="right" shrinkToFit="1"/>
    </xf>
    <xf numFmtId="1" fontId="17" fillId="0" borderId="0" xfId="0" applyNumberFormat="1" applyFont="1" applyFill="1" applyBorder="1" applyAlignment="1" applyProtection="1">
      <alignment horizontal="right" vertical="top" wrapText="1"/>
    </xf>
    <xf numFmtId="0" fontId="15" fillId="0" borderId="0" xfId="0" applyNumberFormat="1" applyFont="1" applyFill="1" applyBorder="1" applyAlignment="1" applyProtection="1">
      <alignment vertical="top" wrapText="1"/>
    </xf>
    <xf numFmtId="0" fontId="16" fillId="0" borderId="0" xfId="0" applyNumberFormat="1" applyFont="1" applyFill="1" applyBorder="1" applyAlignment="1" applyProtection="1">
      <alignment horizontal="right" wrapText="1"/>
    </xf>
    <xf numFmtId="4" fontId="13" fillId="0" borderId="0" xfId="0" applyNumberFormat="1" applyFont="1" applyFill="1" applyBorder="1" applyAlignment="1" applyProtection="1">
      <alignment horizontal="right" wrapText="1"/>
    </xf>
    <xf numFmtId="4" fontId="13" fillId="0" borderId="0" xfId="0" applyNumberFormat="1" applyFont="1" applyFill="1" applyBorder="1" applyAlignment="1" applyProtection="1">
      <alignment horizontal="right"/>
    </xf>
    <xf numFmtId="4" fontId="16" fillId="0" borderId="0" xfId="0" applyNumberFormat="1" applyFont="1" applyFill="1" applyBorder="1" applyAlignment="1" applyProtection="1">
      <alignment horizontal="right"/>
    </xf>
    <xf numFmtId="2" fontId="28" fillId="0" borderId="0" xfId="0" applyNumberFormat="1" applyFont="1" applyFill="1" applyBorder="1" applyAlignment="1" applyProtection="1">
      <alignment horizontal="right" vertical="center" wrapText="1"/>
      <protection hidden="1"/>
    </xf>
    <xf numFmtId="1" fontId="28" fillId="0" borderId="0" xfId="0" applyNumberFormat="1" applyFont="1" applyFill="1" applyBorder="1" applyAlignment="1" applyProtection="1">
      <alignment horizontal="right" vertical="top" wrapText="1"/>
      <protection hidden="1"/>
    </xf>
    <xf numFmtId="0" fontId="16" fillId="0" borderId="0" xfId="0" applyNumberFormat="1" applyFont="1" applyFill="1" applyBorder="1" applyAlignment="1" applyProtection="1">
      <alignment vertical="top" wrapText="1"/>
    </xf>
    <xf numFmtId="164" fontId="33" fillId="0" borderId="0" xfId="4" quotePrefix="1" applyFont="1" applyFill="1" applyBorder="1" applyAlignment="1" applyProtection="1">
      <alignment horizontal="right" wrapText="1"/>
    </xf>
    <xf numFmtId="0" fontId="6"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vertical="top" wrapText="1"/>
    </xf>
    <xf numFmtId="164" fontId="47" fillId="0" borderId="0" xfId="4" quotePrefix="1" applyFont="1" applyFill="1" applyBorder="1" applyAlignment="1" applyProtection="1">
      <alignment horizontal="right" wrapText="1"/>
    </xf>
    <xf numFmtId="167" fontId="4" fillId="0" borderId="0" xfId="0" applyNumberFormat="1" applyFont="1" applyFill="1" applyAlignment="1" applyProtection="1">
      <alignment horizontal="right" vertical="top" shrinkToFit="1"/>
    </xf>
    <xf numFmtId="0" fontId="4" fillId="0" borderId="0" xfId="0" applyNumberFormat="1" applyFont="1" applyFill="1" applyAlignment="1" applyProtection="1">
      <alignment horizontal="right"/>
    </xf>
    <xf numFmtId="165" fontId="4" fillId="0" borderId="0" xfId="0" applyNumberFormat="1" applyFont="1" applyFill="1" applyAlignment="1" applyProtection="1">
      <alignment horizontal="right" shrinkToFit="1"/>
    </xf>
    <xf numFmtId="0" fontId="4" fillId="0" borderId="0" xfId="0" applyNumberFormat="1" applyFont="1" applyFill="1" applyAlignment="1" applyProtection="1"/>
    <xf numFmtId="49" fontId="17" fillId="0" borderId="0" xfId="0" quotePrefix="1" applyNumberFormat="1" applyFont="1" applyAlignment="1" applyProtection="1">
      <alignment horizontal="left" vertical="top"/>
    </xf>
    <xf numFmtId="0" fontId="20" fillId="0" borderId="0" xfId="0" applyFont="1" applyFill="1" applyBorder="1" applyAlignment="1" applyProtection="1">
      <alignment vertical="center" wrapText="1"/>
      <protection hidden="1"/>
    </xf>
    <xf numFmtId="1" fontId="20" fillId="0" borderId="0" xfId="0" applyNumberFormat="1" applyFont="1" applyFill="1" applyBorder="1" applyAlignment="1" applyProtection="1">
      <alignment horizontal="right" vertical="top" wrapText="1"/>
      <protection hidden="1"/>
    </xf>
    <xf numFmtId="167" fontId="41" fillId="0" borderId="0" xfId="0" applyNumberFormat="1" applyFont="1" applyFill="1" applyAlignment="1" applyProtection="1">
      <alignment horizontal="left" vertical="top"/>
    </xf>
    <xf numFmtId="4" fontId="15" fillId="0" borderId="0" xfId="0" applyNumberFormat="1" applyFont="1" applyFill="1" applyBorder="1" applyAlignment="1" applyProtection="1">
      <alignment horizontal="right"/>
    </xf>
    <xf numFmtId="0" fontId="39" fillId="0" borderId="0" xfId="0" applyNumberFormat="1" applyFont="1" applyFill="1" applyBorder="1" applyAlignment="1" applyProtection="1">
      <alignment horizontal="fill" vertical="center" wrapText="1"/>
    </xf>
    <xf numFmtId="0" fontId="15" fillId="0" borderId="0" xfId="0" applyNumberFormat="1" applyFont="1" applyFill="1" applyBorder="1" applyAlignment="1" applyProtection="1">
      <alignment horizontal="fill" vertical="center" wrapText="1"/>
    </xf>
    <xf numFmtId="0" fontId="15" fillId="0" borderId="0" xfId="0" applyNumberFormat="1" applyFont="1" applyFill="1" applyBorder="1" applyAlignment="1" applyProtection="1">
      <alignment horizontal="fill" wrapText="1"/>
    </xf>
    <xf numFmtId="167" fontId="37" fillId="0" borderId="0" xfId="0" applyNumberFormat="1" applyFont="1" applyFill="1" applyAlignment="1" applyProtection="1">
      <alignment horizontal="right" vertical="top" shrinkToFit="1"/>
    </xf>
    <xf numFmtId="0" fontId="13" fillId="0" borderId="0" xfId="0" applyNumberFormat="1" applyFont="1" applyFill="1" applyAlignment="1" applyProtection="1">
      <alignment horizontal="right"/>
    </xf>
    <xf numFmtId="167" fontId="36" fillId="0" borderId="0" xfId="0" applyNumberFormat="1" applyFont="1" applyFill="1" applyAlignment="1" applyProtection="1">
      <alignment horizontal="right" vertical="top" shrinkToFit="1"/>
    </xf>
    <xf numFmtId="49" fontId="17" fillId="0" borderId="0" xfId="0" quotePrefix="1" applyNumberFormat="1" applyFont="1" applyFill="1" applyAlignment="1" applyProtection="1">
      <alignment horizontal="left" vertical="top"/>
    </xf>
    <xf numFmtId="0" fontId="35" fillId="0" borderId="0" xfId="0" applyNumberFormat="1" applyFont="1" applyAlignment="1" applyProtection="1">
      <alignment vertical="top" wrapText="1"/>
    </xf>
    <xf numFmtId="0" fontId="36" fillId="0" borderId="0" xfId="0" applyNumberFormat="1" applyFont="1" applyAlignment="1" applyProtection="1">
      <alignment vertical="top" wrapText="1"/>
    </xf>
    <xf numFmtId="0" fontId="9" fillId="0" borderId="0" xfId="0" applyNumberFormat="1" applyFont="1" applyFill="1" applyAlignment="1" applyProtection="1">
      <alignment vertical="top" wrapText="1"/>
    </xf>
    <xf numFmtId="1" fontId="37"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wrapText="1"/>
    </xf>
    <xf numFmtId="4" fontId="4" fillId="0" borderId="0" xfId="0" applyNumberFormat="1" applyFont="1" applyFill="1" applyBorder="1" applyAlignment="1" applyProtection="1">
      <alignment horizontal="right" wrapText="1"/>
    </xf>
    <xf numFmtId="4" fontId="4" fillId="0" borderId="0" xfId="0" applyNumberFormat="1" applyFont="1" applyFill="1" applyBorder="1" applyAlignment="1" applyProtection="1">
      <alignment horizontal="right"/>
    </xf>
    <xf numFmtId="2" fontId="38" fillId="2" borderId="0" xfId="0" applyNumberFormat="1" applyFont="1" applyFill="1" applyBorder="1" applyAlignment="1" applyProtection="1">
      <alignment horizontal="right" vertical="center" wrapText="1"/>
      <protection hidden="1"/>
    </xf>
    <xf numFmtId="164" fontId="33" fillId="0" borderId="0" xfId="5" quotePrefix="1" applyFont="1" applyFill="1" applyBorder="1" applyAlignment="1" applyProtection="1">
      <alignment horizontal="right" wrapText="1"/>
    </xf>
    <xf numFmtId="0" fontId="16" fillId="0" borderId="0" xfId="0" quotePrefix="1" applyNumberFormat="1" applyFont="1" applyFill="1" applyBorder="1" applyAlignment="1" applyProtection="1">
      <alignment vertical="center" wrapText="1"/>
    </xf>
    <xf numFmtId="0" fontId="16" fillId="0" borderId="0" xfId="0" quotePrefix="1" applyNumberFormat="1" applyFont="1" applyFill="1" applyBorder="1" applyAlignment="1" applyProtection="1">
      <alignment vertical="top" wrapText="1"/>
    </xf>
    <xf numFmtId="167" fontId="17" fillId="0" borderId="0" xfId="0" applyNumberFormat="1" applyFont="1" applyAlignment="1" applyProtection="1">
      <alignment horizontal="right" vertical="top" shrinkToFit="1"/>
    </xf>
    <xf numFmtId="0" fontId="13" fillId="0" borderId="0" xfId="0" applyNumberFormat="1" applyFont="1" applyFill="1" applyAlignment="1" applyProtection="1">
      <alignment vertical="top" wrapText="1"/>
    </xf>
    <xf numFmtId="166" fontId="13" fillId="0" borderId="0" xfId="0" applyNumberFormat="1" applyFont="1" applyFill="1" applyAlignment="1" applyProtection="1">
      <alignment horizontal="right" shrinkToFit="1"/>
    </xf>
    <xf numFmtId="0" fontId="13" fillId="0" borderId="0" xfId="0" applyNumberFormat="1" applyFont="1" applyAlignment="1" applyProtection="1"/>
    <xf numFmtId="0" fontId="13" fillId="0" borderId="0" xfId="0" applyNumberFormat="1" applyFont="1" applyAlignment="1" applyProtection="1">
      <alignment vertical="top" wrapText="1"/>
    </xf>
    <xf numFmtId="0" fontId="6" fillId="0" borderId="0" xfId="0" quotePrefix="1" applyNumberFormat="1" applyFont="1" applyAlignment="1" applyProtection="1">
      <alignment vertical="top" wrapText="1"/>
    </xf>
    <xf numFmtId="0" fontId="4" fillId="0" borderId="0" xfId="0" applyNumberFormat="1" applyFont="1" applyFill="1" applyAlignment="1" applyProtection="1">
      <alignment vertical="top" wrapText="1"/>
    </xf>
    <xf numFmtId="0" fontId="4" fillId="0" borderId="0" xfId="0" quotePrefix="1" applyNumberFormat="1" applyFont="1" applyFill="1" applyAlignment="1" applyProtection="1">
      <alignment vertical="top" wrapText="1"/>
    </xf>
    <xf numFmtId="166" fontId="8" fillId="0" borderId="0" xfId="0" applyNumberFormat="1" applyFont="1" applyFill="1" applyAlignment="1" applyProtection="1">
      <alignment horizontal="right" shrinkToFit="1"/>
    </xf>
    <xf numFmtId="0" fontId="19" fillId="0" borderId="5" xfId="0" applyNumberFormat="1" applyFont="1" applyFill="1" applyBorder="1" applyAlignment="1" applyProtection="1">
      <alignment vertical="top" wrapText="1"/>
    </xf>
    <xf numFmtId="0" fontId="16" fillId="0" borderId="6" xfId="0" applyNumberFormat="1" applyFont="1" applyFill="1" applyBorder="1" applyAlignment="1" applyProtection="1">
      <alignment horizontal="right" wrapText="1"/>
    </xf>
    <xf numFmtId="4" fontId="13" fillId="0" borderId="6" xfId="0" applyNumberFormat="1" applyFont="1" applyFill="1" applyBorder="1" applyAlignment="1" applyProtection="1">
      <alignment horizontal="right" wrapText="1"/>
    </xf>
    <xf numFmtId="4" fontId="13" fillId="0" borderId="7" xfId="0" applyNumberFormat="1" applyFont="1" applyFill="1" applyBorder="1" applyAlignment="1" applyProtection="1">
      <alignment horizontal="right"/>
    </xf>
    <xf numFmtId="4" fontId="16" fillId="0" borderId="8" xfId="0" applyNumberFormat="1" applyFont="1" applyFill="1" applyBorder="1" applyAlignment="1" applyProtection="1">
      <alignment horizontal="right"/>
    </xf>
    <xf numFmtId="0" fontId="19" fillId="0" borderId="9" xfId="0" applyNumberFormat="1" applyFont="1" applyFill="1" applyBorder="1" applyAlignment="1" applyProtection="1">
      <alignment vertical="top" wrapText="1"/>
    </xf>
    <xf numFmtId="0" fontId="16" fillId="0" borderId="3" xfId="0" applyNumberFormat="1" applyFont="1" applyFill="1" applyBorder="1" applyAlignment="1" applyProtection="1">
      <alignment horizontal="right" wrapText="1"/>
    </xf>
    <xf numFmtId="4" fontId="13" fillId="0" borderId="3" xfId="0" applyNumberFormat="1" applyFont="1" applyFill="1" applyBorder="1" applyAlignment="1" applyProtection="1">
      <alignment horizontal="right" wrapText="1"/>
    </xf>
    <xf numFmtId="4" fontId="13" fillId="0" borderId="10" xfId="0" applyNumberFormat="1" applyFont="1" applyFill="1" applyBorder="1" applyAlignment="1" applyProtection="1">
      <alignment horizontal="right"/>
    </xf>
    <xf numFmtId="4" fontId="16" fillId="0" borderId="11" xfId="0" applyNumberFormat="1" applyFont="1" applyFill="1" applyBorder="1" applyAlignment="1" applyProtection="1">
      <alignment horizontal="right"/>
    </xf>
    <xf numFmtId="0" fontId="19" fillId="0" borderId="12" xfId="0" applyNumberFormat="1" applyFont="1" applyFill="1" applyBorder="1" applyAlignment="1" applyProtection="1">
      <alignment vertical="top" wrapText="1"/>
    </xf>
    <xf numFmtId="0" fontId="16" fillId="0" borderId="13" xfId="0" applyNumberFormat="1" applyFont="1" applyFill="1" applyBorder="1" applyAlignment="1" applyProtection="1">
      <alignment horizontal="right" wrapText="1"/>
    </xf>
    <xf numFmtId="4" fontId="13" fillId="0" borderId="13" xfId="0" applyNumberFormat="1" applyFont="1" applyFill="1" applyBorder="1" applyAlignment="1" applyProtection="1">
      <alignment horizontal="right" wrapText="1"/>
    </xf>
    <xf numFmtId="4" fontId="13" fillId="0" borderId="14" xfId="0" applyNumberFormat="1" applyFont="1" applyFill="1" applyBorder="1" applyAlignment="1" applyProtection="1">
      <alignment horizontal="right"/>
    </xf>
    <xf numFmtId="4" fontId="16" fillId="0" borderId="15" xfId="0" applyNumberFormat="1" applyFont="1" applyFill="1" applyBorder="1" applyAlignment="1" applyProtection="1">
      <alignment horizontal="right"/>
    </xf>
    <xf numFmtId="0" fontId="15" fillId="0" borderId="1" xfId="0" applyNumberFormat="1" applyFont="1" applyFill="1" applyBorder="1" applyAlignment="1" applyProtection="1">
      <alignment horizontal="fill" vertical="center" wrapText="1"/>
    </xf>
    <xf numFmtId="0" fontId="15" fillId="0" borderId="1" xfId="0" applyNumberFormat="1" applyFont="1" applyFill="1" applyBorder="1" applyAlignment="1" applyProtection="1">
      <alignment horizontal="fill" wrapText="1"/>
    </xf>
    <xf numFmtId="0" fontId="15" fillId="0" borderId="2" xfId="0" applyNumberFormat="1" applyFont="1" applyFill="1" applyBorder="1" applyAlignment="1" applyProtection="1">
      <alignment horizontal="fill" wrapText="1"/>
    </xf>
    <xf numFmtId="0" fontId="40" fillId="0" borderId="0" xfId="0" applyNumberFormat="1" applyFont="1" applyFill="1" applyBorder="1" applyAlignment="1" applyProtection="1">
      <alignment horizontal="fill" vertical="center" wrapText="1"/>
    </xf>
    <xf numFmtId="0" fontId="30" fillId="0" borderId="0" xfId="0" applyNumberFormat="1" applyFont="1" applyFill="1" applyBorder="1" applyAlignment="1" applyProtection="1">
      <alignment horizontal="fill" vertical="center" wrapText="1"/>
    </xf>
    <xf numFmtId="0" fontId="30" fillId="0" borderId="0" xfId="0" applyNumberFormat="1" applyFont="1" applyFill="1" applyBorder="1" applyAlignment="1" applyProtection="1">
      <alignment horizontal="fill" wrapText="1"/>
    </xf>
    <xf numFmtId="0" fontId="31" fillId="0" borderId="0" xfId="0" applyFont="1" applyFill="1" applyBorder="1" applyAlignment="1" applyProtection="1">
      <alignment vertical="center" wrapText="1"/>
      <protection hidden="1"/>
    </xf>
    <xf numFmtId="1" fontId="31" fillId="0" borderId="0" xfId="0" applyNumberFormat="1" applyFont="1" applyFill="1" applyBorder="1" applyAlignment="1" applyProtection="1">
      <alignment horizontal="right" vertical="top" wrapText="1"/>
      <protection hidden="1"/>
    </xf>
    <xf numFmtId="1" fontId="29" fillId="0" borderId="0" xfId="0" applyNumberFormat="1" applyFont="1" applyFill="1" applyBorder="1" applyAlignment="1" applyProtection="1">
      <alignment horizontal="right" vertical="top" wrapText="1"/>
    </xf>
    <xf numFmtId="0" fontId="23" fillId="0" borderId="0"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right" wrapText="1"/>
    </xf>
    <xf numFmtId="4" fontId="21" fillId="0" borderId="0" xfId="0" applyNumberFormat="1" applyFont="1" applyFill="1" applyBorder="1" applyAlignment="1" applyProtection="1">
      <alignment horizontal="right" wrapText="1"/>
    </xf>
    <xf numFmtId="4" fontId="21" fillId="0" borderId="0" xfId="0" applyNumberFormat="1" applyFont="1" applyFill="1" applyBorder="1" applyAlignment="1" applyProtection="1">
      <alignment horizontal="right"/>
    </xf>
    <xf numFmtId="4" fontId="23" fillId="0" borderId="0" xfId="0" applyNumberFormat="1" applyFont="1" applyFill="1" applyBorder="1" applyAlignment="1" applyProtection="1">
      <alignment horizontal="right"/>
    </xf>
    <xf numFmtId="2" fontId="27" fillId="0" borderId="0" xfId="0" applyNumberFormat="1" applyFont="1" applyFill="1" applyBorder="1" applyAlignment="1" applyProtection="1">
      <alignment horizontal="right" vertical="center" wrapText="1"/>
      <protection hidden="1"/>
    </xf>
    <xf numFmtId="1" fontId="27" fillId="0" borderId="0" xfId="0" applyNumberFormat="1" applyFont="1" applyFill="1" applyBorder="1" applyAlignment="1" applyProtection="1">
      <alignment horizontal="right" vertical="top" wrapText="1"/>
      <protection hidden="1"/>
    </xf>
    <xf numFmtId="0" fontId="0" fillId="0" borderId="0" xfId="0" applyProtection="1"/>
    <xf numFmtId="49" fontId="29" fillId="0" borderId="0" xfId="0" quotePrefix="1" applyNumberFormat="1" applyFont="1" applyAlignment="1" applyProtection="1">
      <alignment horizontal="left" vertical="top"/>
    </xf>
    <xf numFmtId="0" fontId="23" fillId="0" borderId="0" xfId="0" applyFont="1" applyAlignment="1" applyProtection="1">
      <alignment horizontal="left" wrapText="1"/>
    </xf>
    <xf numFmtId="49" fontId="24" fillId="0" borderId="0" xfId="0" applyNumberFormat="1" applyFont="1" applyAlignment="1" applyProtection="1">
      <alignment horizontal="right"/>
    </xf>
    <xf numFmtId="0" fontId="25" fillId="0" borderId="0" xfId="0" applyFont="1" applyAlignment="1" applyProtection="1">
      <alignment horizontal="right" wrapText="1"/>
    </xf>
    <xf numFmtId="4" fontId="21" fillId="0" borderId="0" xfId="0" applyNumberFormat="1" applyFont="1" applyAlignment="1" applyProtection="1">
      <alignment horizontal="right"/>
    </xf>
    <xf numFmtId="4" fontId="26" fillId="0" borderId="0" xfId="0" applyNumberFormat="1" applyFont="1" applyAlignment="1" applyProtection="1">
      <alignment horizontal="right"/>
    </xf>
    <xf numFmtId="1" fontId="29" fillId="0" borderId="0" xfId="0" applyNumberFormat="1" applyFont="1" applyAlignment="1" applyProtection="1">
      <alignment horizontal="right" vertical="top" wrapText="1"/>
    </xf>
    <xf numFmtId="0" fontId="18" fillId="0" borderId="0" xfId="0" applyFont="1" applyFill="1" applyProtection="1">
      <protection hidden="1"/>
    </xf>
    <xf numFmtId="0" fontId="13" fillId="0" borderId="0" xfId="0" applyNumberFormat="1" applyFont="1" applyFill="1" applyAlignment="1" applyProtection="1"/>
    <xf numFmtId="0" fontId="32" fillId="0" borderId="0" xfId="0" applyFont="1" applyFill="1" applyProtection="1">
      <protection hidden="1"/>
    </xf>
    <xf numFmtId="0" fontId="0" fillId="0" borderId="0" xfId="0" applyFill="1" applyProtection="1"/>
    <xf numFmtId="167" fontId="4" fillId="0" borderId="0" xfId="0" applyNumberFormat="1" applyFont="1" applyAlignment="1" applyProtection="1">
      <alignment horizontal="right" vertical="top" shrinkToFit="1"/>
    </xf>
    <xf numFmtId="0" fontId="6" fillId="0" borderId="0" xfId="0" quotePrefix="1" applyNumberFormat="1" applyFont="1" applyFill="1" applyBorder="1" applyAlignment="1" applyProtection="1">
      <alignment vertical="top" wrapText="1"/>
    </xf>
    <xf numFmtId="0" fontId="6" fillId="0" borderId="0" xfId="0" applyNumberFormat="1" applyFont="1" applyAlignment="1" applyProtection="1">
      <alignment vertical="top" wrapText="1"/>
    </xf>
    <xf numFmtId="0" fontId="48" fillId="0" borderId="0" xfId="0" applyNumberFormat="1" applyFont="1" applyFill="1" applyAlignment="1" applyProtection="1">
      <alignment vertical="top" wrapText="1"/>
    </xf>
    <xf numFmtId="0" fontId="37" fillId="0" borderId="0" xfId="0" applyNumberFormat="1" applyFont="1" applyFill="1" applyAlignment="1" applyProtection="1">
      <alignment vertical="top" wrapText="1"/>
    </xf>
    <xf numFmtId="0" fontId="4" fillId="0" borderId="0" xfId="0" applyNumberFormat="1" applyFont="1" applyFill="1" applyAlignment="1" applyProtection="1">
      <alignment wrapText="1"/>
    </xf>
    <xf numFmtId="166" fontId="4" fillId="0" borderId="0" xfId="0" applyNumberFormat="1" applyFont="1" applyFill="1" applyBorder="1" applyAlignment="1" applyProtection="1">
      <alignment horizontal="right"/>
    </xf>
    <xf numFmtId="0" fontId="13" fillId="0" borderId="0" xfId="0" applyNumberFormat="1" applyFont="1" applyFill="1" applyAlignment="1" applyProtection="1">
      <alignment horizontal="right" wrapText="1"/>
    </xf>
    <xf numFmtId="0" fontId="6" fillId="0" borderId="0" xfId="0" quotePrefix="1" applyNumberFormat="1" applyFont="1" applyFill="1" applyAlignment="1" applyProtection="1">
      <alignment vertical="top" wrapText="1"/>
    </xf>
    <xf numFmtId="0" fontId="8" fillId="0" borderId="0" xfId="0" quotePrefix="1" applyNumberFormat="1" applyFont="1" applyFill="1" applyAlignment="1" applyProtection="1">
      <alignment vertical="top" wrapText="1"/>
    </xf>
    <xf numFmtId="166" fontId="12" fillId="0" borderId="0" xfId="0" applyNumberFormat="1" applyFont="1" applyFill="1" applyAlignment="1" applyProtection="1">
      <alignment horizontal="right" shrinkToFit="1"/>
    </xf>
    <xf numFmtId="167" fontId="37" fillId="0" borderId="0" xfId="0" quotePrefix="1" applyNumberFormat="1" applyFont="1" applyAlignment="1" applyProtection="1">
      <alignment horizontal="left" vertical="top"/>
    </xf>
    <xf numFmtId="0" fontId="13" fillId="0" borderId="0" xfId="0" applyNumberFormat="1" applyFont="1" applyFill="1" applyAlignment="1" applyProtection="1">
      <alignment vertical="top"/>
    </xf>
    <xf numFmtId="2" fontId="38" fillId="0" borderId="0" xfId="0" applyNumberFormat="1" applyFont="1" applyFill="1" applyBorder="1" applyAlignment="1" applyProtection="1">
      <alignment horizontal="right" vertical="center" wrapText="1"/>
      <protection hidden="1"/>
    </xf>
    <xf numFmtId="0" fontId="22" fillId="0" borderId="0" xfId="0" applyFont="1" applyFill="1" applyAlignment="1" applyProtection="1">
      <alignment horizontal="right"/>
      <protection hidden="1"/>
    </xf>
    <xf numFmtId="0" fontId="27" fillId="0" borderId="0" xfId="0" applyFont="1" applyFill="1" applyProtection="1">
      <protection hidden="1"/>
    </xf>
    <xf numFmtId="0" fontId="27" fillId="0" borderId="0" xfId="0" applyFont="1" applyFill="1" applyAlignment="1" applyProtection="1">
      <alignment horizontal="right" vertical="center" wrapText="1"/>
      <protection hidden="1"/>
    </xf>
    <xf numFmtId="0" fontId="42" fillId="0" borderId="0" xfId="0" applyFont="1" applyAlignment="1" applyProtection="1">
      <alignment horizontal="center" vertical="center"/>
    </xf>
    <xf numFmtId="0" fontId="42" fillId="0" borderId="3" xfId="0" applyFont="1" applyBorder="1" applyAlignment="1" applyProtection="1">
      <alignment horizontal="center" vertical="center"/>
    </xf>
    <xf numFmtId="167" fontId="43" fillId="0" borderId="3" xfId="0" applyNumberFormat="1" applyFont="1" applyBorder="1" applyAlignment="1" applyProtection="1">
      <alignment horizontal="right" vertical="top" shrinkToFit="1"/>
    </xf>
    <xf numFmtId="0" fontId="43" fillId="0" borderId="3" xfId="0" applyFont="1" applyBorder="1" applyAlignment="1" applyProtection="1">
      <alignment vertical="top" wrapText="1"/>
    </xf>
    <xf numFmtId="0" fontId="43" fillId="0" borderId="3" xfId="0" applyFont="1" applyBorder="1" applyAlignment="1" applyProtection="1">
      <alignment horizontal="right"/>
    </xf>
    <xf numFmtId="165" fontId="43" fillId="0" borderId="3" xfId="0" applyNumberFormat="1" applyFont="1" applyBorder="1" applyAlignment="1" applyProtection="1">
      <alignment horizontal="right" shrinkToFit="1"/>
    </xf>
    <xf numFmtId="166" fontId="43" fillId="0" borderId="3" xfId="0" applyNumberFormat="1" applyFont="1" applyBorder="1" applyAlignment="1" applyProtection="1">
      <alignment horizontal="right" shrinkToFit="1"/>
    </xf>
    <xf numFmtId="0" fontId="43" fillId="0" borderId="0" xfId="0" applyFont="1" applyAlignment="1" applyProtection="1">
      <alignment horizontal="center"/>
    </xf>
    <xf numFmtId="167" fontId="44" fillId="0" borderId="4" xfId="0" applyNumberFormat="1" applyFont="1" applyBorder="1" applyAlignment="1" applyProtection="1">
      <alignment horizontal="right" vertical="top" shrinkToFit="1"/>
    </xf>
    <xf numFmtId="0" fontId="44" fillId="0" borderId="4" xfId="0" applyFont="1" applyBorder="1" applyAlignment="1" applyProtection="1">
      <alignment vertical="top" wrapText="1"/>
    </xf>
    <xf numFmtId="0" fontId="44" fillId="0" borderId="4" xfId="0" applyFont="1" applyBorder="1" applyAlignment="1" applyProtection="1">
      <alignment horizontal="right"/>
    </xf>
    <xf numFmtId="165" fontId="44" fillId="0" borderId="4" xfId="0" applyNumberFormat="1" applyFont="1" applyBorder="1" applyAlignment="1" applyProtection="1">
      <alignment horizontal="right" shrinkToFit="1"/>
    </xf>
    <xf numFmtId="166" fontId="44" fillId="0" borderId="0" xfId="0" applyNumberFormat="1" applyFont="1" applyAlignment="1" applyProtection="1">
      <alignment shrinkToFit="1"/>
    </xf>
    <xf numFmtId="0" fontId="44" fillId="0" borderId="0" xfId="0" applyFont="1" applyProtection="1"/>
    <xf numFmtId="0" fontId="7" fillId="0" borderId="0" xfId="0" applyFont="1" applyAlignment="1" applyProtection="1">
      <alignment vertical="top"/>
    </xf>
    <xf numFmtId="0" fontId="8" fillId="0" borderId="0" xfId="0" applyFont="1" applyAlignment="1" applyProtection="1">
      <alignment horizontal="right"/>
    </xf>
    <xf numFmtId="165" fontId="8" fillId="0" borderId="0" xfId="0" applyNumberFormat="1" applyFont="1" applyAlignment="1" applyProtection="1">
      <alignment horizontal="right" shrinkToFit="1"/>
    </xf>
    <xf numFmtId="166" fontId="4" fillId="0" borderId="0" xfId="0" applyNumberFormat="1" applyFont="1" applyAlignment="1" applyProtection="1">
      <alignment horizontal="right" shrinkToFit="1"/>
    </xf>
    <xf numFmtId="0" fontId="4" fillId="0" borderId="0" xfId="0" applyFont="1" applyProtection="1"/>
    <xf numFmtId="0" fontId="7" fillId="0" borderId="0" xfId="0" quotePrefix="1" applyFont="1" applyAlignment="1" applyProtection="1">
      <alignment vertical="top" wrapText="1"/>
    </xf>
    <xf numFmtId="0" fontId="7" fillId="0" borderId="0" xfId="0" applyFont="1" applyAlignment="1" applyProtection="1">
      <alignment vertical="top" wrapText="1"/>
    </xf>
    <xf numFmtId="167" fontId="2" fillId="0" borderId="0" xfId="0" applyNumberFormat="1" applyFont="1" applyAlignment="1" applyProtection="1">
      <alignment horizontal="right" vertical="top" shrinkToFit="1"/>
    </xf>
    <xf numFmtId="0" fontId="10" fillId="0" borderId="0" xfId="0" applyFont="1" applyAlignment="1" applyProtection="1">
      <alignment horizontal="right"/>
    </xf>
    <xf numFmtId="165" fontId="10" fillId="0" borderId="0" xfId="0" applyNumberFormat="1" applyFont="1" applyAlignment="1" applyProtection="1">
      <alignment horizontal="right" shrinkToFit="1"/>
    </xf>
    <xf numFmtId="166" fontId="2" fillId="0" borderId="0" xfId="0" applyNumberFormat="1" applyFont="1" applyAlignment="1" applyProtection="1">
      <alignment horizontal="right" shrinkToFit="1"/>
    </xf>
    <xf numFmtId="0" fontId="7" fillId="0" borderId="0" xfId="0" applyFont="1" applyAlignment="1" applyProtection="1">
      <alignment horizontal="left" vertical="top"/>
    </xf>
    <xf numFmtId="0" fontId="8" fillId="0" borderId="0" xfId="0" applyFont="1" applyAlignment="1" applyProtection="1">
      <alignment vertical="top" wrapText="1"/>
    </xf>
    <xf numFmtId="0" fontId="39" fillId="0" borderId="0" xfId="0" applyFont="1" applyAlignment="1" applyProtection="1">
      <alignment horizontal="fill" vertical="center" wrapText="1"/>
    </xf>
    <xf numFmtId="0" fontId="15" fillId="0" borderId="0" xfId="0" applyFont="1" applyAlignment="1" applyProtection="1">
      <alignment horizontal="fill" vertical="center" wrapText="1"/>
    </xf>
    <xf numFmtId="0" fontId="15" fillId="0" borderId="0" xfId="0" applyFont="1" applyAlignment="1" applyProtection="1">
      <alignment horizontal="fill" wrapText="1"/>
    </xf>
    <xf numFmtId="0" fontId="20" fillId="0" borderId="0" xfId="0" applyFont="1" applyAlignment="1" applyProtection="1">
      <alignment vertical="center" wrapText="1"/>
      <protection hidden="1"/>
    </xf>
    <xf numFmtId="1" fontId="17" fillId="0" borderId="0" xfId="0" applyNumberFormat="1" applyFont="1" applyAlignment="1" applyProtection="1">
      <alignment horizontal="right" vertical="top" wrapText="1"/>
    </xf>
    <xf numFmtId="0" fontId="15" fillId="0" borderId="0" xfId="0" applyFont="1" applyAlignment="1" applyProtection="1">
      <alignment vertical="top" wrapText="1"/>
    </xf>
    <xf numFmtId="0" fontId="16" fillId="0" borderId="0" xfId="0" applyFont="1" applyAlignment="1" applyProtection="1">
      <alignment horizontal="right" wrapText="1"/>
    </xf>
    <xf numFmtId="4" fontId="13" fillId="0" borderId="0" xfId="0" applyNumberFormat="1" applyFont="1" applyAlignment="1" applyProtection="1">
      <alignment horizontal="right" wrapText="1"/>
    </xf>
    <xf numFmtId="4" fontId="13" fillId="0" borderId="0" xfId="0" applyNumberFormat="1" applyFont="1" applyAlignment="1" applyProtection="1">
      <alignment horizontal="right"/>
    </xf>
    <xf numFmtId="4" fontId="16" fillId="0" borderId="0" xfId="0" applyNumberFormat="1" applyFont="1" applyAlignment="1" applyProtection="1">
      <alignment horizontal="right"/>
    </xf>
    <xf numFmtId="0" fontId="19" fillId="0" borderId="23" xfId="0" applyFont="1" applyBorder="1" applyAlignment="1" applyProtection="1">
      <alignment vertical="top" wrapText="1"/>
    </xf>
    <xf numFmtId="0" fontId="16" fillId="0" borderId="24" xfId="0" applyFont="1" applyBorder="1" applyAlignment="1" applyProtection="1">
      <alignment horizontal="right" wrapText="1"/>
    </xf>
    <xf numFmtId="4" fontId="13" fillId="0" borderId="24" xfId="0" applyNumberFormat="1" applyFont="1" applyBorder="1" applyAlignment="1" applyProtection="1">
      <alignment horizontal="right" wrapText="1"/>
    </xf>
    <xf numFmtId="4" fontId="13" fillId="0" borderId="24" xfId="0" applyNumberFormat="1" applyFont="1" applyBorder="1" applyAlignment="1" applyProtection="1">
      <alignment horizontal="right"/>
    </xf>
    <xf numFmtId="0" fontId="19" fillId="0" borderId="25" xfId="0" applyFont="1" applyBorder="1" applyAlignment="1" applyProtection="1">
      <alignment vertical="top" wrapText="1"/>
    </xf>
    <xf numFmtId="0" fontId="16" fillId="0" borderId="16" xfId="0" applyFont="1" applyBorder="1" applyAlignment="1" applyProtection="1">
      <alignment horizontal="right" wrapText="1"/>
    </xf>
    <xf numFmtId="4" fontId="13" fillId="0" borderId="16" xfId="0" applyNumberFormat="1" applyFont="1" applyBorder="1" applyAlignment="1" applyProtection="1">
      <alignment horizontal="right" wrapText="1"/>
    </xf>
    <xf numFmtId="4" fontId="13" fillId="0" borderId="16" xfId="0" applyNumberFormat="1" applyFont="1" applyBorder="1" applyAlignment="1" applyProtection="1">
      <alignment horizontal="right"/>
    </xf>
    <xf numFmtId="0" fontId="19" fillId="0" borderId="26" xfId="0" applyFont="1" applyBorder="1" applyAlignment="1" applyProtection="1">
      <alignment vertical="top" wrapText="1"/>
    </xf>
    <xf numFmtId="0" fontId="16" fillId="0" borderId="27" xfId="0" applyFont="1" applyBorder="1" applyAlignment="1" applyProtection="1">
      <alignment horizontal="right" wrapText="1"/>
    </xf>
    <xf numFmtId="4" fontId="13" fillId="0" borderId="27" xfId="0" applyNumberFormat="1" applyFont="1" applyBorder="1" applyAlignment="1" applyProtection="1">
      <alignment horizontal="right" wrapText="1"/>
    </xf>
    <xf numFmtId="4" fontId="13" fillId="0" borderId="27" xfId="0" applyNumberFormat="1" applyFont="1" applyBorder="1" applyAlignment="1" applyProtection="1">
      <alignment horizontal="right"/>
    </xf>
    <xf numFmtId="0" fontId="19" fillId="0" borderId="28" xfId="0" applyFont="1" applyBorder="1" applyAlignment="1" applyProtection="1">
      <alignment vertical="top" wrapText="1"/>
    </xf>
    <xf numFmtId="0" fontId="16" fillId="0" borderId="29" xfId="0" applyFont="1" applyBorder="1" applyAlignment="1" applyProtection="1">
      <alignment horizontal="right" wrapText="1"/>
    </xf>
    <xf numFmtId="4" fontId="13" fillId="0" borderId="29" xfId="0" applyNumberFormat="1" applyFont="1" applyBorder="1" applyAlignment="1" applyProtection="1">
      <alignment horizontal="right" wrapText="1"/>
    </xf>
    <xf numFmtId="4" fontId="13" fillId="0" borderId="29" xfId="0" applyNumberFormat="1" applyFont="1" applyBorder="1" applyAlignment="1" applyProtection="1">
      <alignment horizontal="right"/>
    </xf>
    <xf numFmtId="0" fontId="54" fillId="0" borderId="0" xfId="0" applyFont="1" applyFill="1" applyAlignment="1">
      <alignment wrapText="1"/>
    </xf>
    <xf numFmtId="0" fontId="0" fillId="0" borderId="0" xfId="0" applyFill="1" applyAlignment="1">
      <alignment wrapText="1"/>
    </xf>
    <xf numFmtId="0" fontId="52" fillId="0" borderId="0" xfId="0" applyFont="1" applyFill="1" applyAlignment="1">
      <alignment wrapText="1"/>
    </xf>
    <xf numFmtId="0" fontId="52" fillId="0" borderId="0" xfId="0" applyFont="1" applyFill="1" applyAlignment="1"/>
    <xf numFmtId="0" fontId="0" fillId="0" borderId="0" xfId="0" quotePrefix="1" applyFill="1" applyAlignment="1">
      <alignment wrapText="1"/>
    </xf>
    <xf numFmtId="0" fontId="54" fillId="0" borderId="0" xfId="0" quotePrefix="1" applyFont="1" applyFill="1" applyAlignment="1"/>
    <xf numFmtId="0" fontId="0" fillId="0" borderId="0" xfId="0" applyFill="1" applyAlignment="1"/>
    <xf numFmtId="0" fontId="54" fillId="0" borderId="0" xfId="0" applyFont="1" applyFill="1" applyAlignment="1"/>
    <xf numFmtId="0" fontId="58" fillId="0" borderId="0" xfId="0" applyFont="1" applyFill="1" applyAlignment="1">
      <alignment horizontal="left" vertical="top" wrapText="1"/>
    </xf>
    <xf numFmtId="0" fontId="57" fillId="0" borderId="0" xfId="0" applyFont="1" applyFill="1" applyAlignment="1">
      <alignment horizontal="left" vertical="top"/>
    </xf>
    <xf numFmtId="1" fontId="59" fillId="0" borderId="0" xfId="0" applyNumberFormat="1" applyFont="1" applyFill="1" applyBorder="1" applyAlignment="1" applyProtection="1">
      <alignment horizontal="right" vertical="top" wrapText="1"/>
    </xf>
    <xf numFmtId="0" fontId="60" fillId="0" borderId="0" xfId="0" applyNumberFormat="1" applyFont="1" applyFill="1" applyBorder="1" applyAlignment="1" applyProtection="1">
      <alignment vertical="top" wrapText="1"/>
    </xf>
    <xf numFmtId="0" fontId="60" fillId="0" borderId="0" xfId="0" applyNumberFormat="1" applyFont="1" applyFill="1" applyBorder="1" applyAlignment="1" applyProtection="1">
      <alignment horizontal="right" wrapText="1"/>
    </xf>
    <xf numFmtId="4" fontId="60" fillId="0" borderId="0" xfId="0" applyNumberFormat="1" applyFont="1" applyFill="1" applyBorder="1" applyAlignment="1" applyProtection="1">
      <alignment horizontal="right" wrapText="1"/>
    </xf>
    <xf numFmtId="4" fontId="60" fillId="0" borderId="0" xfId="0" applyNumberFormat="1" applyFont="1" applyFill="1" applyBorder="1" applyAlignment="1" applyProtection="1">
      <alignment horizontal="right"/>
      <protection locked="0"/>
    </xf>
    <xf numFmtId="166" fontId="61" fillId="0" borderId="0" xfId="0" applyNumberFormat="1" applyFont="1" applyFill="1" applyAlignment="1" applyProtection="1">
      <alignment horizontal="right" shrinkToFit="1"/>
    </xf>
  </cellXfs>
  <cellStyles count="6">
    <cellStyle name="Navadno" xfId="0" builtinId="0"/>
    <cellStyle name="Pomoc" xfId="1" xr:uid="{00000000-0005-0000-0000-000001000000}"/>
    <cellStyle name="Rekapitulacija" xfId="2" xr:uid="{00000000-0005-0000-0000-000002000000}"/>
    <cellStyle name="Slog 1" xfId="3" xr:uid="{00000000-0005-0000-0000-000003000000}"/>
    <cellStyle name="Vejica" xfId="4" builtinId="3"/>
    <cellStyle name="Vejica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19050</xdr:colOff>
      <xdr:row>0</xdr:row>
      <xdr:rowOff>0</xdr:rowOff>
    </xdr:from>
    <xdr:to>
      <xdr:col>5</xdr:col>
      <xdr:colOff>561975</xdr:colOff>
      <xdr:row>0</xdr:row>
      <xdr:rowOff>0</xdr:rowOff>
    </xdr:to>
    <xdr:pic>
      <xdr:nvPicPr>
        <xdr:cNvPr id="11190" name="Picture 3" descr="SAVAZNAK">
          <a:extLst>
            <a:ext uri="{FF2B5EF4-FFF2-40B4-BE49-F238E27FC236}">
              <a16:creationId xmlns:a16="http://schemas.microsoft.com/office/drawing/2014/main" id="{EBB5958F-50AD-2550-E940-833588DCB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19050</xdr:colOff>
      <xdr:row>0</xdr:row>
      <xdr:rowOff>0</xdr:rowOff>
    </xdr:from>
    <xdr:to>
      <xdr:col>5</xdr:col>
      <xdr:colOff>561975</xdr:colOff>
      <xdr:row>0</xdr:row>
      <xdr:rowOff>0</xdr:rowOff>
    </xdr:to>
    <xdr:pic>
      <xdr:nvPicPr>
        <xdr:cNvPr id="11191" name="Picture 4" descr="SAVAZNAK">
          <a:extLst>
            <a:ext uri="{FF2B5EF4-FFF2-40B4-BE49-F238E27FC236}">
              <a16:creationId xmlns:a16="http://schemas.microsoft.com/office/drawing/2014/main" id="{08CB2925-CCFC-0379-AAC4-61B696EF7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0</xdr:row>
      <xdr:rowOff>0</xdr:rowOff>
    </xdr:from>
    <xdr:to>
      <xdr:col>7</xdr:col>
      <xdr:colOff>0</xdr:colOff>
      <xdr:row>0</xdr:row>
      <xdr:rowOff>0</xdr:rowOff>
    </xdr:to>
    <xdr:sp macro="" textlink="">
      <xdr:nvSpPr>
        <xdr:cNvPr id="11192" name="Line 9">
          <a:extLst>
            <a:ext uri="{FF2B5EF4-FFF2-40B4-BE49-F238E27FC236}">
              <a16:creationId xmlns:a16="http://schemas.microsoft.com/office/drawing/2014/main" id="{F9C5205E-E53E-2E6B-D9E8-A6EED14D05F8}"/>
            </a:ext>
          </a:extLst>
        </xdr:cNvPr>
        <xdr:cNvSpPr>
          <a:spLocks noChangeShapeType="1"/>
        </xdr:cNvSpPr>
      </xdr:nvSpPr>
      <xdr:spPr bwMode="auto">
        <a:xfrm>
          <a:off x="60674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11193" name="Line 10">
          <a:extLst>
            <a:ext uri="{FF2B5EF4-FFF2-40B4-BE49-F238E27FC236}">
              <a16:creationId xmlns:a16="http://schemas.microsoft.com/office/drawing/2014/main" id="{EF89BD87-360B-A770-2455-6C122D9CCC21}"/>
            </a:ext>
          </a:extLst>
        </xdr:cNvPr>
        <xdr:cNvSpPr>
          <a:spLocks noChangeShapeType="1"/>
        </xdr:cNvSpPr>
      </xdr:nvSpPr>
      <xdr:spPr bwMode="auto">
        <a:xfrm>
          <a:off x="10610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194" name="Line 11">
          <a:extLst>
            <a:ext uri="{FF2B5EF4-FFF2-40B4-BE49-F238E27FC236}">
              <a16:creationId xmlns:a16="http://schemas.microsoft.com/office/drawing/2014/main" id="{11D54751-ECFD-2D53-86DB-3FF42A3EF4AA}"/>
            </a:ext>
          </a:extLst>
        </xdr:cNvPr>
        <xdr:cNvSpPr>
          <a:spLocks noChangeShapeType="1"/>
        </xdr:cNvSpPr>
      </xdr:nvSpPr>
      <xdr:spPr bwMode="auto">
        <a:xfrm>
          <a:off x="60674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11195" name="Line 12">
          <a:extLst>
            <a:ext uri="{FF2B5EF4-FFF2-40B4-BE49-F238E27FC236}">
              <a16:creationId xmlns:a16="http://schemas.microsoft.com/office/drawing/2014/main" id="{A00D01D0-A360-A5B0-B30F-999CB8E96A06}"/>
            </a:ext>
          </a:extLst>
        </xdr:cNvPr>
        <xdr:cNvSpPr>
          <a:spLocks noChangeShapeType="1"/>
        </xdr:cNvSpPr>
      </xdr:nvSpPr>
      <xdr:spPr bwMode="auto">
        <a:xfrm>
          <a:off x="10610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196" name="Line 13">
          <a:extLst>
            <a:ext uri="{FF2B5EF4-FFF2-40B4-BE49-F238E27FC236}">
              <a16:creationId xmlns:a16="http://schemas.microsoft.com/office/drawing/2014/main" id="{5AC2C84A-8CC4-2855-67CB-5D22A674446C}"/>
            </a:ext>
          </a:extLst>
        </xdr:cNvPr>
        <xdr:cNvSpPr>
          <a:spLocks noChangeShapeType="1"/>
        </xdr:cNvSpPr>
      </xdr:nvSpPr>
      <xdr:spPr bwMode="auto">
        <a:xfrm>
          <a:off x="60674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11197" name="Line 14">
          <a:extLst>
            <a:ext uri="{FF2B5EF4-FFF2-40B4-BE49-F238E27FC236}">
              <a16:creationId xmlns:a16="http://schemas.microsoft.com/office/drawing/2014/main" id="{6D75BB9F-75B5-7D36-42CF-B958E6E4EB5F}"/>
            </a:ext>
          </a:extLst>
        </xdr:cNvPr>
        <xdr:cNvSpPr>
          <a:spLocks noChangeShapeType="1"/>
        </xdr:cNvSpPr>
      </xdr:nvSpPr>
      <xdr:spPr bwMode="auto">
        <a:xfrm>
          <a:off x="10610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11198" name="Line 15">
          <a:extLst>
            <a:ext uri="{FF2B5EF4-FFF2-40B4-BE49-F238E27FC236}">
              <a16:creationId xmlns:a16="http://schemas.microsoft.com/office/drawing/2014/main" id="{B542C9D8-7C45-2B9D-AECB-79DC6E5129EE}"/>
            </a:ext>
          </a:extLst>
        </xdr:cNvPr>
        <xdr:cNvSpPr>
          <a:spLocks noChangeShapeType="1"/>
        </xdr:cNvSpPr>
      </xdr:nvSpPr>
      <xdr:spPr bwMode="auto">
        <a:xfrm>
          <a:off x="60674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10</xdr:col>
      <xdr:colOff>0</xdr:colOff>
      <xdr:row>0</xdr:row>
      <xdr:rowOff>0</xdr:rowOff>
    </xdr:to>
    <xdr:sp macro="" textlink="">
      <xdr:nvSpPr>
        <xdr:cNvPr id="11199" name="Line 16">
          <a:extLst>
            <a:ext uri="{FF2B5EF4-FFF2-40B4-BE49-F238E27FC236}">
              <a16:creationId xmlns:a16="http://schemas.microsoft.com/office/drawing/2014/main" id="{27181ABD-7F72-8614-933E-3F32B2AA4F45}"/>
            </a:ext>
          </a:extLst>
        </xdr:cNvPr>
        <xdr:cNvSpPr>
          <a:spLocks noChangeShapeType="1"/>
        </xdr:cNvSpPr>
      </xdr:nvSpPr>
      <xdr:spPr bwMode="auto">
        <a:xfrm>
          <a:off x="10610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244</xdr:row>
      <xdr:rowOff>0</xdr:rowOff>
    </xdr:from>
    <xdr:to>
      <xdr:col>7</xdr:col>
      <xdr:colOff>0</xdr:colOff>
      <xdr:row>244</xdr:row>
      <xdr:rowOff>0</xdr:rowOff>
    </xdr:to>
    <xdr:sp macro="" textlink="">
      <xdr:nvSpPr>
        <xdr:cNvPr id="11200" name="Line 9">
          <a:extLst>
            <a:ext uri="{FF2B5EF4-FFF2-40B4-BE49-F238E27FC236}">
              <a16:creationId xmlns:a16="http://schemas.microsoft.com/office/drawing/2014/main" id="{68E97523-831C-5618-2095-27CF13EA0D87}"/>
            </a:ext>
          </a:extLst>
        </xdr:cNvPr>
        <xdr:cNvSpPr>
          <a:spLocks noChangeShapeType="1"/>
        </xdr:cNvSpPr>
      </xdr:nvSpPr>
      <xdr:spPr bwMode="auto">
        <a:xfrm>
          <a:off x="6067425"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244</xdr:row>
      <xdr:rowOff>0</xdr:rowOff>
    </xdr:from>
    <xdr:to>
      <xdr:col>10</xdr:col>
      <xdr:colOff>0</xdr:colOff>
      <xdr:row>244</xdr:row>
      <xdr:rowOff>0</xdr:rowOff>
    </xdr:to>
    <xdr:sp macro="" textlink="">
      <xdr:nvSpPr>
        <xdr:cNvPr id="11201" name="Line 10">
          <a:extLst>
            <a:ext uri="{FF2B5EF4-FFF2-40B4-BE49-F238E27FC236}">
              <a16:creationId xmlns:a16="http://schemas.microsoft.com/office/drawing/2014/main" id="{D1A65D6A-3F36-D1B1-6062-3D40BF627843}"/>
            </a:ext>
          </a:extLst>
        </xdr:cNvPr>
        <xdr:cNvSpPr>
          <a:spLocks noChangeShapeType="1"/>
        </xdr:cNvSpPr>
      </xdr:nvSpPr>
      <xdr:spPr bwMode="auto">
        <a:xfrm>
          <a:off x="10610850"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244</xdr:row>
      <xdr:rowOff>0</xdr:rowOff>
    </xdr:from>
    <xdr:to>
      <xdr:col>7</xdr:col>
      <xdr:colOff>0</xdr:colOff>
      <xdr:row>244</xdr:row>
      <xdr:rowOff>0</xdr:rowOff>
    </xdr:to>
    <xdr:sp macro="" textlink="">
      <xdr:nvSpPr>
        <xdr:cNvPr id="11202" name="Line 11">
          <a:extLst>
            <a:ext uri="{FF2B5EF4-FFF2-40B4-BE49-F238E27FC236}">
              <a16:creationId xmlns:a16="http://schemas.microsoft.com/office/drawing/2014/main" id="{AA696FA4-1C78-242C-BBA3-E2401423B140}"/>
            </a:ext>
          </a:extLst>
        </xdr:cNvPr>
        <xdr:cNvSpPr>
          <a:spLocks noChangeShapeType="1"/>
        </xdr:cNvSpPr>
      </xdr:nvSpPr>
      <xdr:spPr bwMode="auto">
        <a:xfrm>
          <a:off x="6067425"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244</xdr:row>
      <xdr:rowOff>0</xdr:rowOff>
    </xdr:from>
    <xdr:to>
      <xdr:col>10</xdr:col>
      <xdr:colOff>0</xdr:colOff>
      <xdr:row>244</xdr:row>
      <xdr:rowOff>0</xdr:rowOff>
    </xdr:to>
    <xdr:sp macro="" textlink="">
      <xdr:nvSpPr>
        <xdr:cNvPr id="11203" name="Line 12">
          <a:extLst>
            <a:ext uri="{FF2B5EF4-FFF2-40B4-BE49-F238E27FC236}">
              <a16:creationId xmlns:a16="http://schemas.microsoft.com/office/drawing/2014/main" id="{ED0ECA0B-852C-9058-4881-6E78C961F480}"/>
            </a:ext>
          </a:extLst>
        </xdr:cNvPr>
        <xdr:cNvSpPr>
          <a:spLocks noChangeShapeType="1"/>
        </xdr:cNvSpPr>
      </xdr:nvSpPr>
      <xdr:spPr bwMode="auto">
        <a:xfrm>
          <a:off x="10610850"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244</xdr:row>
      <xdr:rowOff>0</xdr:rowOff>
    </xdr:from>
    <xdr:to>
      <xdr:col>7</xdr:col>
      <xdr:colOff>0</xdr:colOff>
      <xdr:row>244</xdr:row>
      <xdr:rowOff>0</xdr:rowOff>
    </xdr:to>
    <xdr:sp macro="" textlink="">
      <xdr:nvSpPr>
        <xdr:cNvPr id="11204" name="Line 13">
          <a:extLst>
            <a:ext uri="{FF2B5EF4-FFF2-40B4-BE49-F238E27FC236}">
              <a16:creationId xmlns:a16="http://schemas.microsoft.com/office/drawing/2014/main" id="{6EB72837-77F4-58D8-8D30-9ADCA5A91EF1}"/>
            </a:ext>
          </a:extLst>
        </xdr:cNvPr>
        <xdr:cNvSpPr>
          <a:spLocks noChangeShapeType="1"/>
        </xdr:cNvSpPr>
      </xdr:nvSpPr>
      <xdr:spPr bwMode="auto">
        <a:xfrm>
          <a:off x="6067425"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244</xdr:row>
      <xdr:rowOff>0</xdr:rowOff>
    </xdr:from>
    <xdr:to>
      <xdr:col>10</xdr:col>
      <xdr:colOff>0</xdr:colOff>
      <xdr:row>244</xdr:row>
      <xdr:rowOff>0</xdr:rowOff>
    </xdr:to>
    <xdr:sp macro="" textlink="">
      <xdr:nvSpPr>
        <xdr:cNvPr id="11205" name="Line 14">
          <a:extLst>
            <a:ext uri="{FF2B5EF4-FFF2-40B4-BE49-F238E27FC236}">
              <a16:creationId xmlns:a16="http://schemas.microsoft.com/office/drawing/2014/main" id="{29BC44CA-54AC-C7FB-D4EC-3F5F133D269E}"/>
            </a:ext>
          </a:extLst>
        </xdr:cNvPr>
        <xdr:cNvSpPr>
          <a:spLocks noChangeShapeType="1"/>
        </xdr:cNvSpPr>
      </xdr:nvSpPr>
      <xdr:spPr bwMode="auto">
        <a:xfrm>
          <a:off x="10610850"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244</xdr:row>
      <xdr:rowOff>0</xdr:rowOff>
    </xdr:from>
    <xdr:to>
      <xdr:col>7</xdr:col>
      <xdr:colOff>0</xdr:colOff>
      <xdr:row>244</xdr:row>
      <xdr:rowOff>0</xdr:rowOff>
    </xdr:to>
    <xdr:sp macro="" textlink="">
      <xdr:nvSpPr>
        <xdr:cNvPr id="11206" name="Line 15">
          <a:extLst>
            <a:ext uri="{FF2B5EF4-FFF2-40B4-BE49-F238E27FC236}">
              <a16:creationId xmlns:a16="http://schemas.microsoft.com/office/drawing/2014/main" id="{7C5F6C6E-EA99-90EA-0272-EA5EF33038BF}"/>
            </a:ext>
          </a:extLst>
        </xdr:cNvPr>
        <xdr:cNvSpPr>
          <a:spLocks noChangeShapeType="1"/>
        </xdr:cNvSpPr>
      </xdr:nvSpPr>
      <xdr:spPr bwMode="auto">
        <a:xfrm>
          <a:off x="6067425"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244</xdr:row>
      <xdr:rowOff>0</xdr:rowOff>
    </xdr:from>
    <xdr:to>
      <xdr:col>10</xdr:col>
      <xdr:colOff>0</xdr:colOff>
      <xdr:row>244</xdr:row>
      <xdr:rowOff>0</xdr:rowOff>
    </xdr:to>
    <xdr:sp macro="" textlink="">
      <xdr:nvSpPr>
        <xdr:cNvPr id="11207" name="Line 16">
          <a:extLst>
            <a:ext uri="{FF2B5EF4-FFF2-40B4-BE49-F238E27FC236}">
              <a16:creationId xmlns:a16="http://schemas.microsoft.com/office/drawing/2014/main" id="{57F71CF2-93DF-9479-5DC2-CE9E3F432D05}"/>
            </a:ext>
          </a:extLst>
        </xdr:cNvPr>
        <xdr:cNvSpPr>
          <a:spLocks noChangeShapeType="1"/>
        </xdr:cNvSpPr>
      </xdr:nvSpPr>
      <xdr:spPr bwMode="auto">
        <a:xfrm>
          <a:off x="10610850" y="913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0</xdr:row>
      <xdr:rowOff>0</xdr:rowOff>
    </xdr:from>
    <xdr:to>
      <xdr:col>5</xdr:col>
      <xdr:colOff>561975</xdr:colOff>
      <xdr:row>0</xdr:row>
      <xdr:rowOff>0</xdr:rowOff>
    </xdr:to>
    <xdr:pic>
      <xdr:nvPicPr>
        <xdr:cNvPr id="6910" name="Picture 4" descr="SAVAZNAK">
          <a:extLst>
            <a:ext uri="{FF2B5EF4-FFF2-40B4-BE49-F238E27FC236}">
              <a16:creationId xmlns:a16="http://schemas.microsoft.com/office/drawing/2014/main" id="{D2C4513C-6707-F3EE-2CB6-DEE18900F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19050</xdr:colOff>
      <xdr:row>0</xdr:row>
      <xdr:rowOff>0</xdr:rowOff>
    </xdr:from>
    <xdr:to>
      <xdr:col>5</xdr:col>
      <xdr:colOff>561975</xdr:colOff>
      <xdr:row>0</xdr:row>
      <xdr:rowOff>0</xdr:rowOff>
    </xdr:to>
    <xdr:pic>
      <xdr:nvPicPr>
        <xdr:cNvPr id="6911" name="Picture 5" descr="SAVAZNAK">
          <a:extLst>
            <a:ext uri="{FF2B5EF4-FFF2-40B4-BE49-F238E27FC236}">
              <a16:creationId xmlns:a16="http://schemas.microsoft.com/office/drawing/2014/main" id="{31778BF1-0D08-96EC-A965-833456A54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147</xdr:row>
      <xdr:rowOff>0</xdr:rowOff>
    </xdr:from>
    <xdr:to>
      <xdr:col>7</xdr:col>
      <xdr:colOff>0</xdr:colOff>
      <xdr:row>147</xdr:row>
      <xdr:rowOff>0</xdr:rowOff>
    </xdr:to>
    <xdr:sp macro="" textlink="">
      <xdr:nvSpPr>
        <xdr:cNvPr id="6912" name="Line 9">
          <a:extLst>
            <a:ext uri="{FF2B5EF4-FFF2-40B4-BE49-F238E27FC236}">
              <a16:creationId xmlns:a16="http://schemas.microsoft.com/office/drawing/2014/main" id="{A7FF53DD-632B-4E85-5155-A487CE5C8B57}"/>
            </a:ext>
          </a:extLst>
        </xdr:cNvPr>
        <xdr:cNvSpPr>
          <a:spLocks noChangeShapeType="1"/>
        </xdr:cNvSpPr>
      </xdr:nvSpPr>
      <xdr:spPr bwMode="auto">
        <a:xfrm>
          <a:off x="6067425"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147</xdr:row>
      <xdr:rowOff>0</xdr:rowOff>
    </xdr:from>
    <xdr:to>
      <xdr:col>10</xdr:col>
      <xdr:colOff>0</xdr:colOff>
      <xdr:row>147</xdr:row>
      <xdr:rowOff>0</xdr:rowOff>
    </xdr:to>
    <xdr:sp macro="" textlink="">
      <xdr:nvSpPr>
        <xdr:cNvPr id="6913" name="Line 10">
          <a:extLst>
            <a:ext uri="{FF2B5EF4-FFF2-40B4-BE49-F238E27FC236}">
              <a16:creationId xmlns:a16="http://schemas.microsoft.com/office/drawing/2014/main" id="{47DAC053-D8D0-046D-BDA2-68432B476303}"/>
            </a:ext>
          </a:extLst>
        </xdr:cNvPr>
        <xdr:cNvSpPr>
          <a:spLocks noChangeShapeType="1"/>
        </xdr:cNvSpPr>
      </xdr:nvSpPr>
      <xdr:spPr bwMode="auto">
        <a:xfrm>
          <a:off x="10610850"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147</xdr:row>
      <xdr:rowOff>0</xdr:rowOff>
    </xdr:from>
    <xdr:to>
      <xdr:col>7</xdr:col>
      <xdr:colOff>0</xdr:colOff>
      <xdr:row>147</xdr:row>
      <xdr:rowOff>0</xdr:rowOff>
    </xdr:to>
    <xdr:sp macro="" textlink="">
      <xdr:nvSpPr>
        <xdr:cNvPr id="6914" name="Line 11">
          <a:extLst>
            <a:ext uri="{FF2B5EF4-FFF2-40B4-BE49-F238E27FC236}">
              <a16:creationId xmlns:a16="http://schemas.microsoft.com/office/drawing/2014/main" id="{6D8447EC-D263-2282-43B1-7C9DB0BE37C6}"/>
            </a:ext>
          </a:extLst>
        </xdr:cNvPr>
        <xdr:cNvSpPr>
          <a:spLocks noChangeShapeType="1"/>
        </xdr:cNvSpPr>
      </xdr:nvSpPr>
      <xdr:spPr bwMode="auto">
        <a:xfrm>
          <a:off x="6067425"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147</xdr:row>
      <xdr:rowOff>0</xdr:rowOff>
    </xdr:from>
    <xdr:to>
      <xdr:col>10</xdr:col>
      <xdr:colOff>0</xdr:colOff>
      <xdr:row>147</xdr:row>
      <xdr:rowOff>0</xdr:rowOff>
    </xdr:to>
    <xdr:sp macro="" textlink="">
      <xdr:nvSpPr>
        <xdr:cNvPr id="6915" name="Line 12">
          <a:extLst>
            <a:ext uri="{FF2B5EF4-FFF2-40B4-BE49-F238E27FC236}">
              <a16:creationId xmlns:a16="http://schemas.microsoft.com/office/drawing/2014/main" id="{7C06DFA7-670A-F13E-545F-52FB1C75FD2C}"/>
            </a:ext>
          </a:extLst>
        </xdr:cNvPr>
        <xdr:cNvSpPr>
          <a:spLocks noChangeShapeType="1"/>
        </xdr:cNvSpPr>
      </xdr:nvSpPr>
      <xdr:spPr bwMode="auto">
        <a:xfrm>
          <a:off x="10610850"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147</xdr:row>
      <xdr:rowOff>0</xdr:rowOff>
    </xdr:from>
    <xdr:to>
      <xdr:col>7</xdr:col>
      <xdr:colOff>0</xdr:colOff>
      <xdr:row>147</xdr:row>
      <xdr:rowOff>0</xdr:rowOff>
    </xdr:to>
    <xdr:sp macro="" textlink="">
      <xdr:nvSpPr>
        <xdr:cNvPr id="6916" name="Line 13">
          <a:extLst>
            <a:ext uri="{FF2B5EF4-FFF2-40B4-BE49-F238E27FC236}">
              <a16:creationId xmlns:a16="http://schemas.microsoft.com/office/drawing/2014/main" id="{45F58CE5-C2D8-E3F2-EAD6-6879959A6A17}"/>
            </a:ext>
          </a:extLst>
        </xdr:cNvPr>
        <xdr:cNvSpPr>
          <a:spLocks noChangeShapeType="1"/>
        </xdr:cNvSpPr>
      </xdr:nvSpPr>
      <xdr:spPr bwMode="auto">
        <a:xfrm>
          <a:off x="6067425"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147</xdr:row>
      <xdr:rowOff>0</xdr:rowOff>
    </xdr:from>
    <xdr:to>
      <xdr:col>10</xdr:col>
      <xdr:colOff>0</xdr:colOff>
      <xdr:row>147</xdr:row>
      <xdr:rowOff>0</xdr:rowOff>
    </xdr:to>
    <xdr:sp macro="" textlink="">
      <xdr:nvSpPr>
        <xdr:cNvPr id="6917" name="Line 14">
          <a:extLst>
            <a:ext uri="{FF2B5EF4-FFF2-40B4-BE49-F238E27FC236}">
              <a16:creationId xmlns:a16="http://schemas.microsoft.com/office/drawing/2014/main" id="{F0246D22-FFD5-6F9A-65B3-19BE83B94F2E}"/>
            </a:ext>
          </a:extLst>
        </xdr:cNvPr>
        <xdr:cNvSpPr>
          <a:spLocks noChangeShapeType="1"/>
        </xdr:cNvSpPr>
      </xdr:nvSpPr>
      <xdr:spPr bwMode="auto">
        <a:xfrm>
          <a:off x="10610850"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147</xdr:row>
      <xdr:rowOff>0</xdr:rowOff>
    </xdr:from>
    <xdr:to>
      <xdr:col>7</xdr:col>
      <xdr:colOff>0</xdr:colOff>
      <xdr:row>147</xdr:row>
      <xdr:rowOff>0</xdr:rowOff>
    </xdr:to>
    <xdr:sp macro="" textlink="">
      <xdr:nvSpPr>
        <xdr:cNvPr id="6918" name="Line 15">
          <a:extLst>
            <a:ext uri="{FF2B5EF4-FFF2-40B4-BE49-F238E27FC236}">
              <a16:creationId xmlns:a16="http://schemas.microsoft.com/office/drawing/2014/main" id="{EEAC8CF7-E552-E915-C363-C7DC00945514}"/>
            </a:ext>
          </a:extLst>
        </xdr:cNvPr>
        <xdr:cNvSpPr>
          <a:spLocks noChangeShapeType="1"/>
        </xdr:cNvSpPr>
      </xdr:nvSpPr>
      <xdr:spPr bwMode="auto">
        <a:xfrm>
          <a:off x="6067425"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147</xdr:row>
      <xdr:rowOff>0</xdr:rowOff>
    </xdr:from>
    <xdr:to>
      <xdr:col>10</xdr:col>
      <xdr:colOff>0</xdr:colOff>
      <xdr:row>147</xdr:row>
      <xdr:rowOff>0</xdr:rowOff>
    </xdr:to>
    <xdr:sp macro="" textlink="">
      <xdr:nvSpPr>
        <xdr:cNvPr id="6919" name="Line 16">
          <a:extLst>
            <a:ext uri="{FF2B5EF4-FFF2-40B4-BE49-F238E27FC236}">
              <a16:creationId xmlns:a16="http://schemas.microsoft.com/office/drawing/2014/main" id="{3044799E-DF1F-F636-BF99-8958A2EDA810}"/>
            </a:ext>
          </a:extLst>
        </xdr:cNvPr>
        <xdr:cNvSpPr>
          <a:spLocks noChangeShapeType="1"/>
        </xdr:cNvSpPr>
      </xdr:nvSpPr>
      <xdr:spPr bwMode="auto">
        <a:xfrm>
          <a:off x="10610850" y="48129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1"/>
  <sheetViews>
    <sheetView topLeftCell="A8" workbookViewId="0">
      <selection activeCell="C34" sqref="C34"/>
    </sheetView>
  </sheetViews>
  <sheetFormatPr defaultColWidth="9" defaultRowHeight="12.75" x14ac:dyDescent="0.2"/>
  <cols>
    <col min="1" max="1" width="3.28515625" style="42" customWidth="1"/>
    <col min="2" max="2" width="42.5703125" style="21" customWidth="1"/>
    <col min="3" max="3" width="4.5703125" style="22" customWidth="1"/>
    <col min="4" max="4" width="9.28515625" style="39" customWidth="1"/>
    <col min="5" max="5" width="10.140625" style="142" customWidth="1"/>
    <col min="6" max="6" width="14.5703125" style="143" customWidth="1"/>
    <col min="7" max="7" width="6.5703125" style="23" customWidth="1"/>
    <col min="8" max="243" width="9" style="25"/>
    <col min="244" max="244" width="3.28515625" style="25" customWidth="1"/>
    <col min="245" max="245" width="42.5703125" style="25" customWidth="1"/>
    <col min="246" max="246" width="4.5703125" style="25" customWidth="1"/>
    <col min="247" max="247" width="9.28515625" style="25" customWidth="1"/>
    <col min="248" max="248" width="10.140625" style="25" customWidth="1"/>
    <col min="249" max="249" width="14.5703125" style="25" customWidth="1"/>
    <col min="250" max="250" width="6.5703125" style="25" customWidth="1"/>
    <col min="251" max="251" width="19.7109375" style="25" customWidth="1"/>
    <col min="252" max="252" width="17.7109375" style="25" customWidth="1"/>
    <col min="253" max="253" width="30.7109375" style="25" customWidth="1"/>
    <col min="254" max="254" width="9.140625" style="25" customWidth="1"/>
    <col min="255" max="16384" width="9" style="25"/>
  </cols>
  <sheetData>
    <row r="1" spans="1:256" x14ac:dyDescent="0.2">
      <c r="A1" s="268"/>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c r="CX1" s="268"/>
      <c r="CY1" s="268"/>
      <c r="CZ1" s="268"/>
      <c r="DA1" s="268"/>
      <c r="DB1" s="268"/>
      <c r="DC1" s="268"/>
      <c r="DD1" s="268"/>
      <c r="DE1" s="268"/>
      <c r="DF1" s="268"/>
      <c r="DG1" s="268"/>
      <c r="DH1" s="268"/>
      <c r="DI1" s="268"/>
      <c r="DJ1" s="268"/>
      <c r="DK1" s="268"/>
      <c r="DL1" s="268"/>
      <c r="DM1" s="268"/>
      <c r="DN1" s="268"/>
      <c r="DO1" s="268"/>
      <c r="DP1" s="268"/>
      <c r="DQ1" s="268"/>
      <c r="DR1" s="268"/>
      <c r="DS1" s="268"/>
      <c r="DT1" s="268"/>
      <c r="DU1" s="268"/>
      <c r="DV1" s="268"/>
      <c r="DW1" s="268"/>
      <c r="DX1" s="268"/>
      <c r="DY1" s="268"/>
      <c r="DZ1" s="268"/>
      <c r="EA1" s="268"/>
      <c r="EB1" s="268"/>
      <c r="EC1" s="268"/>
      <c r="ED1" s="268"/>
      <c r="EE1" s="268"/>
      <c r="EF1" s="268"/>
      <c r="EG1" s="268"/>
      <c r="EH1" s="268"/>
      <c r="EI1" s="268"/>
      <c r="EJ1" s="268"/>
      <c r="EK1" s="268"/>
      <c r="EL1" s="268"/>
      <c r="EM1" s="268"/>
      <c r="EN1" s="268"/>
      <c r="EO1" s="268"/>
      <c r="EP1" s="268"/>
      <c r="EQ1" s="268"/>
      <c r="ER1" s="268"/>
      <c r="ES1" s="268"/>
      <c r="ET1" s="268"/>
      <c r="EU1" s="268"/>
      <c r="EV1" s="268"/>
      <c r="EW1" s="268"/>
      <c r="EX1" s="268"/>
      <c r="EY1" s="268"/>
      <c r="EZ1" s="268"/>
      <c r="FA1" s="268"/>
      <c r="FB1" s="268"/>
      <c r="FC1" s="268"/>
      <c r="FD1" s="268"/>
      <c r="FE1" s="268"/>
      <c r="FF1" s="268"/>
      <c r="FG1" s="268"/>
      <c r="FH1" s="268"/>
      <c r="FI1" s="268"/>
      <c r="FJ1" s="268"/>
      <c r="FK1" s="268"/>
      <c r="FL1" s="268"/>
      <c r="FM1" s="268"/>
      <c r="FN1" s="268"/>
      <c r="FO1" s="268"/>
      <c r="FP1" s="268"/>
      <c r="FQ1" s="268"/>
      <c r="FR1" s="268"/>
      <c r="FS1" s="268"/>
      <c r="FT1" s="268"/>
      <c r="FU1" s="268"/>
      <c r="FV1" s="268"/>
      <c r="FW1" s="268"/>
      <c r="FX1" s="268"/>
      <c r="FY1" s="268"/>
      <c r="FZ1" s="268"/>
      <c r="GA1" s="268"/>
      <c r="GB1" s="268"/>
      <c r="GC1" s="268"/>
      <c r="GD1" s="268"/>
      <c r="GE1" s="268"/>
      <c r="GF1" s="268"/>
      <c r="GG1" s="268"/>
      <c r="GH1" s="268"/>
      <c r="GI1" s="268"/>
      <c r="GJ1" s="268"/>
      <c r="GK1" s="268"/>
      <c r="GL1" s="268"/>
      <c r="GM1" s="268"/>
      <c r="GN1" s="268"/>
      <c r="GO1" s="268"/>
      <c r="GP1" s="268"/>
      <c r="GQ1" s="268"/>
      <c r="GR1" s="268"/>
      <c r="GS1" s="268"/>
      <c r="GT1" s="268"/>
      <c r="GU1" s="268"/>
      <c r="GV1" s="268"/>
      <c r="GW1" s="268"/>
      <c r="GX1" s="268"/>
      <c r="GY1" s="268"/>
      <c r="GZ1" s="268"/>
      <c r="HA1" s="268"/>
      <c r="HB1" s="268"/>
      <c r="HC1" s="268"/>
      <c r="HD1" s="268"/>
      <c r="HE1" s="268"/>
      <c r="HF1" s="268"/>
      <c r="HG1" s="268"/>
      <c r="HH1" s="268"/>
      <c r="HI1" s="268"/>
      <c r="HJ1" s="268"/>
      <c r="HK1" s="268"/>
      <c r="HL1" s="268"/>
      <c r="HM1" s="268"/>
      <c r="HN1" s="268"/>
      <c r="HO1" s="268"/>
      <c r="HP1" s="268"/>
      <c r="HQ1" s="268"/>
      <c r="HR1" s="268"/>
      <c r="HS1" s="268"/>
      <c r="HT1" s="268"/>
      <c r="HU1" s="268"/>
      <c r="HV1" s="268"/>
      <c r="HW1" s="268"/>
      <c r="HX1" s="268"/>
      <c r="HY1" s="268"/>
      <c r="HZ1" s="268"/>
      <c r="IA1" s="268"/>
      <c r="IB1" s="268"/>
      <c r="IC1" s="268"/>
      <c r="ID1" s="268"/>
      <c r="IE1" s="268"/>
      <c r="IF1" s="268"/>
      <c r="IG1" s="268"/>
      <c r="IH1" s="268"/>
      <c r="II1" s="268"/>
      <c r="IJ1" s="268"/>
      <c r="IK1" s="268"/>
      <c r="IL1" s="268"/>
      <c r="IM1" s="268"/>
      <c r="IN1" s="268"/>
      <c r="IO1" s="268"/>
      <c r="IP1" s="268"/>
      <c r="IQ1" s="268"/>
      <c r="IR1" s="268"/>
      <c r="IS1" s="268"/>
      <c r="IT1" s="268"/>
      <c r="IU1" s="268"/>
      <c r="IV1" s="268"/>
    </row>
    <row r="2" spans="1:256" x14ac:dyDescent="0.2">
      <c r="A2" s="269"/>
      <c r="B2" s="269"/>
      <c r="C2" s="269"/>
      <c r="D2" s="269"/>
      <c r="E2" s="269"/>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row>
    <row r="3" spans="1:256" x14ac:dyDescent="0.2">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c r="CV3" s="268"/>
      <c r="CW3" s="268"/>
      <c r="CX3" s="268"/>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8"/>
      <c r="EC3" s="268"/>
      <c r="ED3" s="268"/>
      <c r="EE3" s="268"/>
      <c r="EF3" s="268"/>
      <c r="EG3" s="268"/>
      <c r="EH3" s="268"/>
      <c r="EI3" s="268"/>
      <c r="EJ3" s="268"/>
      <c r="EK3" s="268"/>
      <c r="EL3" s="268"/>
      <c r="EM3" s="268"/>
      <c r="EN3" s="268"/>
      <c r="EO3" s="268"/>
      <c r="EP3" s="268"/>
      <c r="EQ3" s="268"/>
      <c r="ER3" s="268"/>
      <c r="ES3" s="268"/>
      <c r="ET3" s="268"/>
      <c r="EU3" s="268"/>
      <c r="EV3" s="268"/>
      <c r="EW3" s="268"/>
      <c r="EX3" s="268"/>
      <c r="EY3" s="268"/>
      <c r="EZ3" s="268"/>
      <c r="FA3" s="268"/>
      <c r="FB3" s="268"/>
      <c r="FC3" s="268"/>
      <c r="FD3" s="268"/>
      <c r="FE3" s="268"/>
      <c r="FF3" s="268"/>
      <c r="FG3" s="268"/>
      <c r="FH3" s="268"/>
      <c r="FI3" s="268"/>
      <c r="FJ3" s="268"/>
      <c r="FK3" s="268"/>
      <c r="FL3" s="268"/>
      <c r="FM3" s="268"/>
      <c r="FN3" s="268"/>
      <c r="FO3" s="268"/>
      <c r="FP3" s="268"/>
      <c r="FQ3" s="268"/>
      <c r="FR3" s="268"/>
      <c r="FS3" s="268"/>
      <c r="FT3" s="268"/>
      <c r="FU3" s="268"/>
      <c r="FV3" s="268"/>
      <c r="FW3" s="268"/>
      <c r="FX3" s="268"/>
      <c r="FY3" s="268"/>
      <c r="FZ3" s="268"/>
      <c r="GA3" s="268"/>
      <c r="GB3" s="268"/>
      <c r="GC3" s="268"/>
      <c r="GD3" s="268"/>
      <c r="GE3" s="268"/>
      <c r="GF3" s="268"/>
      <c r="GG3" s="268"/>
      <c r="GH3" s="268"/>
      <c r="GI3" s="268"/>
      <c r="GJ3" s="268"/>
      <c r="GK3" s="268"/>
      <c r="GL3" s="268"/>
      <c r="GM3" s="268"/>
      <c r="GN3" s="268"/>
      <c r="GO3" s="268"/>
      <c r="GP3" s="268"/>
      <c r="GQ3" s="268"/>
      <c r="GR3" s="268"/>
      <c r="GS3" s="268"/>
      <c r="GT3" s="268"/>
      <c r="GU3" s="268"/>
      <c r="GV3" s="268"/>
      <c r="GW3" s="268"/>
      <c r="GX3" s="268"/>
      <c r="GY3" s="268"/>
      <c r="GZ3" s="268"/>
      <c r="HA3" s="268"/>
      <c r="HB3" s="268"/>
      <c r="HC3" s="268"/>
      <c r="HD3" s="268"/>
      <c r="HE3" s="268"/>
      <c r="HF3" s="268"/>
      <c r="HG3" s="268"/>
      <c r="HH3" s="268"/>
      <c r="HI3" s="268"/>
      <c r="HJ3" s="268"/>
      <c r="HK3" s="268"/>
      <c r="HL3" s="268"/>
      <c r="HM3" s="268"/>
      <c r="HN3" s="268"/>
      <c r="HO3" s="268"/>
      <c r="HP3" s="268"/>
      <c r="HQ3" s="268"/>
      <c r="HR3" s="268"/>
      <c r="HS3" s="268"/>
      <c r="HT3" s="268"/>
      <c r="HU3" s="268"/>
      <c r="HV3" s="268"/>
      <c r="HW3" s="268"/>
      <c r="HX3" s="268"/>
      <c r="HY3" s="268"/>
      <c r="HZ3" s="268"/>
      <c r="IA3" s="268"/>
      <c r="IB3" s="268"/>
      <c r="IC3" s="268"/>
      <c r="ID3" s="268"/>
      <c r="IE3" s="268"/>
      <c r="IF3" s="268"/>
      <c r="IG3" s="268"/>
      <c r="IH3" s="268"/>
      <c r="II3" s="268"/>
      <c r="IJ3" s="268"/>
      <c r="IK3" s="268"/>
      <c r="IL3" s="268"/>
      <c r="IM3" s="268"/>
      <c r="IN3" s="268"/>
      <c r="IO3" s="268"/>
      <c r="IP3" s="268"/>
      <c r="IQ3" s="268"/>
      <c r="IR3" s="268"/>
      <c r="IS3" s="268"/>
      <c r="IT3" s="268"/>
      <c r="IU3" s="268"/>
      <c r="IV3" s="268"/>
    </row>
    <row r="4" spans="1:256" ht="13.5" x14ac:dyDescent="0.25">
      <c r="A4" s="270"/>
      <c r="B4" s="271" t="s">
        <v>36</v>
      </c>
      <c r="C4" s="272" t="s">
        <v>5</v>
      </c>
      <c r="D4" s="273" t="s">
        <v>6</v>
      </c>
      <c r="E4" s="274" t="s">
        <v>7</v>
      </c>
      <c r="F4" s="274" t="s">
        <v>8</v>
      </c>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c r="CC4" s="275"/>
      <c r="CD4" s="275"/>
      <c r="CE4" s="275"/>
      <c r="CF4" s="275"/>
      <c r="CG4" s="275"/>
      <c r="CH4" s="275"/>
      <c r="CI4" s="275"/>
      <c r="CJ4" s="275"/>
      <c r="CK4" s="275"/>
      <c r="CL4" s="275"/>
      <c r="CM4" s="275"/>
      <c r="CN4" s="275"/>
      <c r="CO4" s="275"/>
      <c r="CP4" s="275"/>
      <c r="CQ4" s="275"/>
      <c r="CR4" s="275"/>
      <c r="CS4" s="275"/>
      <c r="CT4" s="275"/>
      <c r="CU4" s="275"/>
      <c r="CV4" s="275"/>
      <c r="CW4" s="275"/>
      <c r="CX4" s="275"/>
      <c r="CY4" s="275"/>
      <c r="CZ4" s="275"/>
      <c r="DA4" s="275"/>
      <c r="DB4" s="275"/>
      <c r="DC4" s="275"/>
      <c r="DD4" s="275"/>
      <c r="DE4" s="275"/>
      <c r="DF4" s="275"/>
      <c r="DG4" s="275"/>
      <c r="DH4" s="275"/>
      <c r="DI4" s="275"/>
      <c r="DJ4" s="275"/>
      <c r="DK4" s="275"/>
      <c r="DL4" s="275"/>
      <c r="DM4" s="275"/>
      <c r="DN4" s="275"/>
      <c r="DO4" s="275"/>
      <c r="DP4" s="275"/>
      <c r="DQ4" s="275"/>
      <c r="DR4" s="275"/>
      <c r="DS4" s="275"/>
      <c r="DT4" s="275"/>
      <c r="DU4" s="275"/>
      <c r="DV4" s="275"/>
      <c r="DW4" s="275"/>
      <c r="DX4" s="275"/>
      <c r="DY4" s="275"/>
      <c r="DZ4" s="275"/>
      <c r="EA4" s="275"/>
      <c r="EB4" s="275"/>
      <c r="EC4" s="275"/>
      <c r="ED4" s="275"/>
      <c r="EE4" s="275"/>
      <c r="EF4" s="275"/>
      <c r="EG4" s="275"/>
      <c r="EH4" s="275"/>
      <c r="EI4" s="275"/>
      <c r="EJ4" s="275"/>
      <c r="EK4" s="275"/>
      <c r="EL4" s="275"/>
      <c r="EM4" s="275"/>
      <c r="EN4" s="275"/>
      <c r="EO4" s="275"/>
      <c r="EP4" s="275"/>
      <c r="EQ4" s="275"/>
      <c r="ER4" s="275"/>
      <c r="ES4" s="275"/>
      <c r="ET4" s="275"/>
      <c r="EU4" s="275"/>
      <c r="EV4" s="275"/>
      <c r="EW4" s="275"/>
      <c r="EX4" s="275"/>
      <c r="EY4" s="275"/>
      <c r="EZ4" s="275"/>
      <c r="FA4" s="275"/>
      <c r="FB4" s="275"/>
      <c r="FC4" s="275"/>
      <c r="FD4" s="275"/>
      <c r="FE4" s="275"/>
      <c r="FF4" s="275"/>
      <c r="FG4" s="275"/>
      <c r="FH4" s="275"/>
      <c r="FI4" s="275"/>
      <c r="FJ4" s="275"/>
      <c r="FK4" s="275"/>
      <c r="FL4" s="275"/>
      <c r="FM4" s="275"/>
      <c r="FN4" s="275"/>
      <c r="FO4" s="275"/>
      <c r="FP4" s="275"/>
      <c r="FQ4" s="275"/>
      <c r="FR4" s="275"/>
      <c r="FS4" s="275"/>
      <c r="FT4" s="275"/>
      <c r="FU4" s="275"/>
      <c r="FV4" s="275"/>
      <c r="FW4" s="275"/>
      <c r="FX4" s="275"/>
      <c r="FY4" s="275"/>
      <c r="FZ4" s="275"/>
      <c r="GA4" s="275"/>
      <c r="GB4" s="275"/>
      <c r="GC4" s="275"/>
      <c r="GD4" s="275"/>
      <c r="GE4" s="275"/>
      <c r="GF4" s="275"/>
      <c r="GG4" s="275"/>
      <c r="GH4" s="275"/>
      <c r="GI4" s="275"/>
      <c r="GJ4" s="275"/>
      <c r="GK4" s="275"/>
      <c r="GL4" s="275"/>
      <c r="GM4" s="275"/>
      <c r="GN4" s="275"/>
      <c r="GO4" s="275"/>
      <c r="GP4" s="275"/>
      <c r="GQ4" s="275"/>
      <c r="GR4" s="275"/>
      <c r="GS4" s="275"/>
      <c r="GT4" s="275"/>
      <c r="GU4" s="275"/>
      <c r="GV4" s="275"/>
      <c r="GW4" s="275"/>
      <c r="GX4" s="275"/>
      <c r="GY4" s="275"/>
      <c r="GZ4" s="275"/>
      <c r="HA4" s="275"/>
      <c r="HB4" s="275"/>
      <c r="HC4" s="275"/>
      <c r="HD4" s="275"/>
      <c r="HE4" s="275"/>
      <c r="HF4" s="275"/>
      <c r="HG4" s="275"/>
      <c r="HH4" s="275"/>
      <c r="HI4" s="275"/>
      <c r="HJ4" s="275"/>
      <c r="HK4" s="275"/>
      <c r="HL4" s="275"/>
      <c r="HM4" s="275"/>
      <c r="HN4" s="275"/>
      <c r="HO4" s="275"/>
      <c r="HP4" s="275"/>
      <c r="HQ4" s="275"/>
      <c r="HR4" s="275"/>
      <c r="HS4" s="275"/>
      <c r="HT4" s="275"/>
      <c r="HU4" s="275"/>
      <c r="HV4" s="275"/>
      <c r="HW4" s="275"/>
      <c r="HX4" s="275"/>
      <c r="HY4" s="275"/>
      <c r="HZ4" s="275"/>
      <c r="IA4" s="275"/>
      <c r="IB4" s="275"/>
      <c r="IC4" s="275"/>
      <c r="ID4" s="275"/>
      <c r="IE4" s="275"/>
      <c r="IF4" s="275"/>
      <c r="IG4" s="275"/>
      <c r="IH4" s="275"/>
      <c r="II4" s="275"/>
      <c r="IJ4" s="275"/>
      <c r="IK4" s="275"/>
      <c r="IL4" s="275"/>
      <c r="IM4" s="275"/>
      <c r="IN4" s="275"/>
      <c r="IO4" s="275"/>
      <c r="IP4" s="275"/>
      <c r="IQ4" s="275"/>
      <c r="IR4" s="275"/>
      <c r="IS4" s="275"/>
      <c r="IT4" s="275"/>
      <c r="IU4" s="275"/>
      <c r="IV4" s="275"/>
    </row>
    <row r="5" spans="1:256" x14ac:dyDescent="0.2">
      <c r="A5" s="276"/>
      <c r="B5" s="277"/>
      <c r="C5" s="278"/>
      <c r="D5" s="278"/>
      <c r="E5" s="279"/>
      <c r="F5" s="277"/>
      <c r="G5" s="280"/>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c r="DE5" s="281"/>
      <c r="DF5" s="281"/>
      <c r="DG5" s="281"/>
      <c r="DH5" s="281"/>
      <c r="DI5" s="281"/>
      <c r="DJ5" s="281"/>
      <c r="DK5" s="281"/>
      <c r="DL5" s="281"/>
      <c r="DM5" s="281"/>
      <c r="DN5" s="281"/>
      <c r="DO5" s="281"/>
      <c r="DP5" s="281"/>
      <c r="DQ5" s="281"/>
      <c r="DR5" s="281"/>
      <c r="DS5" s="281"/>
      <c r="DT5" s="281"/>
      <c r="DU5" s="281"/>
      <c r="DV5" s="281"/>
      <c r="DW5" s="281"/>
      <c r="DX5" s="281"/>
      <c r="DY5" s="281"/>
      <c r="DZ5" s="281"/>
      <c r="EA5" s="281"/>
      <c r="EB5" s="281"/>
      <c r="EC5" s="281"/>
      <c r="ED5" s="281"/>
      <c r="EE5" s="281"/>
      <c r="EF5" s="281"/>
      <c r="EG5" s="281"/>
      <c r="EH5" s="281"/>
      <c r="EI5" s="281"/>
      <c r="EJ5" s="281"/>
      <c r="EK5" s="281"/>
      <c r="EL5" s="281"/>
      <c r="EM5" s="281"/>
      <c r="EN5" s="281"/>
      <c r="EO5" s="281"/>
      <c r="EP5" s="281"/>
      <c r="EQ5" s="281"/>
      <c r="ER5" s="281"/>
      <c r="ES5" s="281"/>
      <c r="ET5" s="281"/>
      <c r="EU5" s="281"/>
      <c r="EV5" s="281"/>
      <c r="EW5" s="281"/>
      <c r="EX5" s="281"/>
      <c r="EY5" s="281"/>
      <c r="EZ5" s="281"/>
      <c r="FA5" s="281"/>
      <c r="FB5" s="281"/>
      <c r="FC5" s="281"/>
      <c r="FD5" s="281"/>
      <c r="FE5" s="281"/>
      <c r="FF5" s="281"/>
      <c r="FG5" s="281"/>
      <c r="FH5" s="281"/>
      <c r="FI5" s="281"/>
      <c r="FJ5" s="281"/>
      <c r="FK5" s="281"/>
      <c r="FL5" s="281"/>
      <c r="FM5" s="281"/>
      <c r="FN5" s="281"/>
      <c r="FO5" s="281"/>
      <c r="FP5" s="281"/>
      <c r="FQ5" s="281"/>
      <c r="FR5" s="281"/>
      <c r="FS5" s="281"/>
      <c r="FT5" s="281"/>
      <c r="FU5" s="281"/>
      <c r="FV5" s="281"/>
      <c r="FW5" s="281"/>
      <c r="FX5" s="281"/>
      <c r="FY5" s="281"/>
      <c r="FZ5" s="281"/>
      <c r="GA5" s="281"/>
      <c r="GB5" s="281"/>
      <c r="GC5" s="281"/>
      <c r="GD5" s="281"/>
      <c r="GE5" s="281"/>
      <c r="GF5" s="281"/>
      <c r="GG5" s="281"/>
      <c r="GH5" s="281"/>
      <c r="GI5" s="281"/>
      <c r="GJ5" s="281"/>
      <c r="GK5" s="281"/>
      <c r="GL5" s="281"/>
      <c r="GM5" s="281"/>
      <c r="GN5" s="281"/>
      <c r="GO5" s="281"/>
      <c r="GP5" s="281"/>
      <c r="GQ5" s="281"/>
      <c r="GR5" s="281"/>
      <c r="GS5" s="281"/>
      <c r="GT5" s="281"/>
      <c r="GU5" s="281"/>
      <c r="GV5" s="281"/>
      <c r="GW5" s="281"/>
      <c r="GX5" s="281"/>
      <c r="GY5" s="281"/>
      <c r="GZ5" s="281"/>
      <c r="HA5" s="281"/>
      <c r="HB5" s="281"/>
      <c r="HC5" s="281"/>
      <c r="HD5" s="281"/>
      <c r="HE5" s="281"/>
      <c r="HF5" s="281"/>
      <c r="HG5" s="281"/>
      <c r="HH5" s="281"/>
      <c r="HI5" s="281"/>
      <c r="HJ5" s="281"/>
      <c r="HK5" s="281"/>
      <c r="HL5" s="281"/>
      <c r="HM5" s="281"/>
      <c r="HN5" s="281"/>
      <c r="HO5" s="281"/>
      <c r="HP5" s="281"/>
      <c r="HQ5" s="281"/>
      <c r="HR5" s="281"/>
      <c r="HS5" s="281"/>
      <c r="HT5" s="281"/>
      <c r="HU5" s="281"/>
      <c r="HV5" s="281"/>
      <c r="HW5" s="281"/>
      <c r="HX5" s="281"/>
      <c r="HY5" s="281"/>
      <c r="HZ5" s="281"/>
      <c r="IA5" s="281"/>
      <c r="IB5" s="281"/>
      <c r="IC5" s="281"/>
      <c r="ID5" s="281"/>
      <c r="IE5" s="281"/>
      <c r="IF5" s="281"/>
      <c r="IG5" s="281"/>
      <c r="IH5" s="281"/>
      <c r="II5" s="281"/>
      <c r="IJ5" s="281"/>
      <c r="IK5" s="281"/>
      <c r="IL5" s="281"/>
      <c r="IM5" s="281"/>
      <c r="IN5" s="281"/>
      <c r="IO5" s="281"/>
      <c r="IP5" s="281"/>
      <c r="IQ5" s="281"/>
      <c r="IR5" s="281"/>
      <c r="IS5" s="281"/>
      <c r="IT5" s="281"/>
      <c r="IU5" s="281"/>
      <c r="IV5" s="281"/>
    </row>
    <row r="6" spans="1:256" ht="13.5" x14ac:dyDescent="0.25">
      <c r="A6" s="44"/>
      <c r="B6" s="282" t="s">
        <v>88</v>
      </c>
      <c r="C6" s="283"/>
      <c r="D6" s="284"/>
      <c r="E6" s="285"/>
      <c r="F6" s="285"/>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pans="1:256" ht="13.5" x14ac:dyDescent="0.25">
      <c r="A7" s="45" t="s">
        <v>10</v>
      </c>
      <c r="B7" s="287"/>
      <c r="C7" s="283"/>
      <c r="D7" s="284"/>
      <c r="E7" s="285"/>
      <c r="F7" s="285"/>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pans="1:256" ht="13.5" x14ac:dyDescent="0.25">
      <c r="A8" s="44"/>
      <c r="B8" s="288"/>
      <c r="C8" s="283"/>
      <c r="D8" s="284"/>
      <c r="E8" s="285"/>
      <c r="F8" s="285"/>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pans="1:256" ht="13.5" x14ac:dyDescent="0.25">
      <c r="A9" s="44"/>
      <c r="B9" s="282" t="s">
        <v>3</v>
      </c>
      <c r="C9" s="283"/>
      <c r="D9" s="284"/>
      <c r="E9" s="285"/>
      <c r="F9" s="285"/>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pans="1:256" ht="38.25" x14ac:dyDescent="0.25">
      <c r="A10" s="44"/>
      <c r="B10" s="288" t="s">
        <v>87</v>
      </c>
      <c r="C10" s="283"/>
      <c r="D10" s="284"/>
      <c r="E10" s="285"/>
      <c r="F10" s="285"/>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row r="11" spans="1:256" ht="13.5" x14ac:dyDescent="0.25">
      <c r="A11" s="44"/>
      <c r="B11" s="288" t="s">
        <v>70</v>
      </c>
      <c r="C11" s="283"/>
      <c r="D11" s="284"/>
      <c r="E11" s="285"/>
      <c r="F11" s="285"/>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c r="DT11" s="286"/>
      <c r="DU11" s="286"/>
      <c r="DV11" s="286"/>
      <c r="DW11" s="286"/>
      <c r="DX11" s="286"/>
      <c r="DY11" s="286"/>
      <c r="DZ11" s="286"/>
      <c r="EA11" s="286"/>
      <c r="EB11" s="286"/>
      <c r="EC11" s="286"/>
      <c r="ED11" s="286"/>
      <c r="EE11" s="286"/>
      <c r="EF11" s="286"/>
      <c r="EG11" s="286"/>
      <c r="EH11" s="286"/>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86"/>
      <c r="FQ11" s="286"/>
      <c r="FR11" s="286"/>
      <c r="FS11" s="286"/>
      <c r="FT11" s="286"/>
      <c r="FU11" s="286"/>
      <c r="FV11" s="286"/>
      <c r="FW11" s="286"/>
      <c r="FX11" s="286"/>
      <c r="FY11" s="286"/>
      <c r="FZ11" s="286"/>
      <c r="GA11" s="286"/>
      <c r="GB11" s="286"/>
      <c r="GC11" s="286"/>
      <c r="GD11" s="286"/>
      <c r="GE11" s="286"/>
      <c r="GF11" s="286"/>
      <c r="GG11" s="286"/>
      <c r="GH11" s="286"/>
      <c r="GI11" s="286"/>
      <c r="GJ11" s="286"/>
      <c r="GK11" s="286"/>
      <c r="GL11" s="286"/>
      <c r="GM11" s="286"/>
      <c r="GN11" s="286"/>
      <c r="GO11" s="286"/>
      <c r="GP11" s="286"/>
      <c r="GQ11" s="286"/>
      <c r="GR11" s="286"/>
      <c r="GS11" s="286"/>
      <c r="GT11" s="286"/>
      <c r="GU11" s="286"/>
      <c r="GV11" s="286"/>
      <c r="GW11" s="286"/>
      <c r="GX11" s="286"/>
      <c r="GY11" s="286"/>
      <c r="GZ11" s="286"/>
      <c r="HA11" s="286"/>
      <c r="HB11" s="286"/>
      <c r="HC11" s="286"/>
      <c r="HD11" s="286"/>
      <c r="HE11" s="286"/>
      <c r="HF11" s="286"/>
      <c r="HG11" s="286"/>
      <c r="HH11" s="286"/>
      <c r="HI11" s="286"/>
      <c r="HJ11" s="286"/>
      <c r="HK11" s="286"/>
      <c r="HL11" s="286"/>
      <c r="HM11" s="286"/>
      <c r="HN11" s="286"/>
      <c r="HO11" s="286"/>
      <c r="HP11" s="286"/>
      <c r="HQ11" s="286"/>
      <c r="HR11" s="286"/>
      <c r="HS11" s="286"/>
      <c r="HT11" s="286"/>
      <c r="HU11" s="286"/>
      <c r="HV11" s="286"/>
      <c r="HW11" s="286"/>
      <c r="HX11" s="286"/>
      <c r="HY11" s="286"/>
      <c r="HZ11" s="286"/>
      <c r="IA11" s="286"/>
      <c r="IB11" s="286"/>
      <c r="IC11" s="286"/>
      <c r="ID11" s="286"/>
      <c r="IE11" s="286"/>
      <c r="IF11" s="286"/>
      <c r="IG11" s="286"/>
      <c r="IH11" s="286"/>
      <c r="II11" s="286"/>
      <c r="IJ11" s="286"/>
      <c r="IK11" s="286"/>
      <c r="IL11" s="286"/>
      <c r="IM11" s="286"/>
      <c r="IN11" s="286"/>
      <c r="IO11" s="286"/>
      <c r="IP11" s="286"/>
      <c r="IQ11" s="286"/>
      <c r="IR11" s="286"/>
      <c r="IS11" s="286"/>
      <c r="IT11" s="286"/>
      <c r="IU11" s="286"/>
      <c r="IV11" s="286"/>
    </row>
    <row r="12" spans="1:256" ht="13.5" x14ac:dyDescent="0.25">
      <c r="A12" s="44"/>
      <c r="B12" s="288" t="s">
        <v>194</v>
      </c>
      <c r="C12" s="283"/>
      <c r="D12" s="284"/>
      <c r="E12" s="285"/>
      <c r="F12" s="285"/>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86"/>
      <c r="DM12" s="286"/>
      <c r="DN12" s="286"/>
      <c r="DO12" s="286"/>
      <c r="DP12" s="286"/>
      <c r="DQ12" s="286"/>
      <c r="DR12" s="286"/>
      <c r="DS12" s="286"/>
      <c r="DT12" s="286"/>
      <c r="DU12" s="286"/>
      <c r="DV12" s="286"/>
      <c r="DW12" s="286"/>
      <c r="DX12" s="286"/>
      <c r="DY12" s="286"/>
      <c r="DZ12" s="286"/>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86"/>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row>
    <row r="13" spans="1:256" ht="13.5" x14ac:dyDescent="0.25">
      <c r="A13" s="44"/>
      <c r="B13" s="288"/>
      <c r="C13" s="283"/>
      <c r="D13" s="284"/>
      <c r="E13" s="285"/>
      <c r="F13" s="285"/>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86"/>
      <c r="DM13" s="286"/>
      <c r="DN13" s="286"/>
      <c r="DO13" s="286"/>
      <c r="DP13" s="286"/>
      <c r="DQ13" s="286"/>
      <c r="DR13" s="286"/>
      <c r="DS13" s="286"/>
      <c r="DT13" s="286"/>
      <c r="DU13" s="286"/>
      <c r="DV13" s="286"/>
      <c r="DW13" s="286"/>
      <c r="DX13" s="286"/>
      <c r="DY13" s="286"/>
      <c r="DZ13" s="286"/>
      <c r="EA13" s="286"/>
      <c r="EB13" s="286"/>
      <c r="EC13" s="286"/>
      <c r="ED13" s="286"/>
      <c r="EE13" s="286"/>
      <c r="EF13" s="286"/>
      <c r="EG13" s="286"/>
      <c r="EH13" s="286"/>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86"/>
      <c r="FQ13" s="286"/>
      <c r="FR13" s="286"/>
      <c r="FS13" s="286"/>
      <c r="FT13" s="286"/>
      <c r="FU13" s="286"/>
      <c r="FV13" s="286"/>
      <c r="FW13" s="286"/>
      <c r="FX13" s="286"/>
      <c r="FY13" s="286"/>
      <c r="FZ13" s="286"/>
      <c r="GA13" s="286"/>
      <c r="GB13" s="286"/>
      <c r="GC13" s="286"/>
      <c r="GD13" s="286"/>
      <c r="GE13" s="286"/>
      <c r="GF13" s="286"/>
      <c r="GG13" s="286"/>
      <c r="GH13" s="286"/>
      <c r="GI13" s="286"/>
      <c r="GJ13" s="286"/>
      <c r="GK13" s="286"/>
      <c r="GL13" s="286"/>
      <c r="GM13" s="286"/>
      <c r="GN13" s="286"/>
      <c r="GO13" s="286"/>
      <c r="GP13" s="286"/>
      <c r="GQ13" s="286"/>
      <c r="GR13" s="286"/>
      <c r="GS13" s="286"/>
      <c r="GT13" s="286"/>
      <c r="GU13" s="286"/>
      <c r="GV13" s="286"/>
      <c r="GW13" s="286"/>
      <c r="GX13" s="286"/>
      <c r="GY13" s="286"/>
      <c r="GZ13" s="286"/>
      <c r="HA13" s="286"/>
      <c r="HB13" s="286"/>
      <c r="HC13" s="286"/>
      <c r="HD13" s="286"/>
      <c r="HE13" s="286"/>
      <c r="HF13" s="286"/>
      <c r="HG13" s="286"/>
      <c r="HH13" s="286"/>
      <c r="HI13" s="286"/>
      <c r="HJ13" s="286"/>
      <c r="HK13" s="286"/>
      <c r="HL13" s="286"/>
      <c r="HM13" s="286"/>
      <c r="HN13" s="286"/>
      <c r="HO13" s="286"/>
      <c r="HP13" s="286"/>
      <c r="HQ13" s="286"/>
      <c r="HR13" s="286"/>
      <c r="HS13" s="286"/>
      <c r="HT13" s="286"/>
      <c r="HU13" s="286"/>
      <c r="HV13" s="286"/>
      <c r="HW13" s="286"/>
      <c r="HX13" s="286"/>
      <c r="HY13" s="286"/>
      <c r="HZ13" s="286"/>
      <c r="IA13" s="286"/>
      <c r="IB13" s="286"/>
      <c r="IC13" s="286"/>
      <c r="ID13" s="286"/>
      <c r="IE13" s="286"/>
      <c r="IF13" s="286"/>
      <c r="IG13" s="286"/>
      <c r="IH13" s="286"/>
      <c r="II13" s="286"/>
      <c r="IJ13" s="286"/>
      <c r="IK13" s="286"/>
      <c r="IL13" s="286"/>
      <c r="IM13" s="286"/>
      <c r="IN13" s="286"/>
      <c r="IO13" s="286"/>
      <c r="IP13" s="286"/>
      <c r="IQ13" s="286"/>
      <c r="IR13" s="286"/>
      <c r="IS13" s="286"/>
      <c r="IT13" s="286"/>
      <c r="IU13" s="286"/>
      <c r="IV13" s="286"/>
    </row>
    <row r="14" spans="1:256" x14ac:dyDescent="0.2">
      <c r="A14" s="289"/>
      <c r="B14" s="282"/>
      <c r="C14" s="290"/>
      <c r="D14" s="291"/>
      <c r="E14" s="292"/>
      <c r="F14" s="292"/>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6"/>
      <c r="FQ14" s="286"/>
      <c r="FR14" s="286"/>
      <c r="FS14" s="286"/>
      <c r="FT14" s="286"/>
      <c r="FU14" s="286"/>
      <c r="FV14" s="286"/>
      <c r="FW14" s="286"/>
      <c r="FX14" s="286"/>
      <c r="FY14" s="286"/>
      <c r="FZ14" s="286"/>
      <c r="GA14" s="286"/>
      <c r="GB14" s="286"/>
      <c r="GC14" s="286"/>
      <c r="GD14" s="286"/>
      <c r="GE14" s="286"/>
      <c r="GF14" s="286"/>
      <c r="GG14" s="286"/>
      <c r="GH14" s="286"/>
      <c r="GI14" s="286"/>
      <c r="GJ14" s="286"/>
      <c r="GK14" s="286"/>
      <c r="GL14" s="286"/>
      <c r="GM14" s="286"/>
      <c r="GN14" s="286"/>
      <c r="GO14" s="286"/>
      <c r="GP14" s="286"/>
      <c r="GQ14" s="286"/>
      <c r="GR14" s="286"/>
      <c r="GS14" s="286"/>
      <c r="GT14" s="286"/>
      <c r="GU14" s="286"/>
      <c r="GV14" s="286"/>
      <c r="GW14" s="286"/>
      <c r="GX14" s="286"/>
      <c r="GY14" s="286"/>
      <c r="GZ14" s="286"/>
      <c r="HA14" s="286"/>
      <c r="HB14" s="286"/>
      <c r="HC14" s="286"/>
      <c r="HD14" s="286"/>
      <c r="HE14" s="286"/>
      <c r="HF14" s="286"/>
      <c r="HG14" s="286"/>
      <c r="HH14" s="286"/>
      <c r="HI14" s="286"/>
      <c r="HJ14" s="286"/>
      <c r="HK14" s="286"/>
      <c r="HL14" s="286"/>
      <c r="HM14" s="286"/>
      <c r="HN14" s="286"/>
      <c r="HO14" s="286"/>
      <c r="HP14" s="286"/>
      <c r="HQ14" s="286"/>
      <c r="HR14" s="286"/>
      <c r="HS14" s="286"/>
      <c r="HT14" s="286"/>
      <c r="HU14" s="286"/>
      <c r="HV14" s="286"/>
      <c r="HW14" s="286"/>
      <c r="HX14" s="286"/>
      <c r="HY14" s="286"/>
      <c r="HZ14" s="286"/>
      <c r="IA14" s="286"/>
      <c r="IB14" s="286"/>
      <c r="IC14" s="286"/>
      <c r="ID14" s="286"/>
      <c r="IE14" s="286"/>
      <c r="IF14" s="286"/>
      <c r="IG14" s="286"/>
      <c r="IH14" s="286"/>
      <c r="II14" s="286"/>
      <c r="IJ14" s="286"/>
      <c r="IK14" s="286"/>
      <c r="IL14" s="286"/>
      <c r="IM14" s="286"/>
      <c r="IN14" s="286"/>
      <c r="IO14" s="286"/>
      <c r="IP14" s="286"/>
      <c r="IQ14" s="286"/>
      <c r="IR14" s="286"/>
      <c r="IS14" s="286"/>
      <c r="IT14" s="286"/>
      <c r="IU14" s="286"/>
      <c r="IV14" s="286"/>
    </row>
    <row r="15" spans="1:256" ht="13.5" x14ac:dyDescent="0.25">
      <c r="A15" s="289"/>
      <c r="B15" s="293" t="s">
        <v>20</v>
      </c>
      <c r="C15" s="283"/>
      <c r="D15" s="291"/>
      <c r="E15" s="292"/>
      <c r="F15" s="292"/>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row>
    <row r="16" spans="1:256" x14ac:dyDescent="0.2">
      <c r="A16" s="289"/>
      <c r="B16" s="288"/>
      <c r="C16" s="290"/>
      <c r="D16" s="291"/>
      <c r="E16" s="292"/>
      <c r="F16" s="292"/>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6"/>
      <c r="CL16" s="286"/>
      <c r="CM16" s="286"/>
      <c r="CN16" s="286"/>
      <c r="CO16" s="286"/>
      <c r="CP16" s="286"/>
      <c r="CQ16" s="286"/>
      <c r="CR16" s="286"/>
      <c r="CS16" s="286"/>
      <c r="CT16" s="286"/>
      <c r="CU16" s="286"/>
      <c r="CV16" s="286"/>
      <c r="CW16" s="286"/>
      <c r="CX16" s="286"/>
      <c r="CY16" s="286"/>
      <c r="CZ16" s="286"/>
      <c r="DA16" s="286"/>
      <c r="DB16" s="286"/>
      <c r="DC16" s="286"/>
      <c r="DD16" s="286"/>
      <c r="DE16" s="286"/>
      <c r="DF16" s="286"/>
      <c r="DG16" s="286"/>
      <c r="DH16" s="286"/>
      <c r="DI16" s="286"/>
      <c r="DJ16" s="286"/>
      <c r="DK16" s="286"/>
      <c r="DL16" s="286"/>
      <c r="DM16" s="286"/>
      <c r="DN16" s="286"/>
      <c r="DO16" s="286"/>
      <c r="DP16" s="286"/>
      <c r="DQ16" s="286"/>
      <c r="DR16" s="286"/>
      <c r="DS16" s="286"/>
      <c r="DT16" s="286"/>
      <c r="DU16" s="286"/>
      <c r="DV16" s="286"/>
      <c r="DW16" s="286"/>
      <c r="DX16" s="286"/>
      <c r="DY16" s="286"/>
      <c r="DZ16" s="286"/>
      <c r="EA16" s="286"/>
      <c r="EB16" s="286"/>
      <c r="EC16" s="286"/>
      <c r="ED16" s="286"/>
      <c r="EE16" s="286"/>
      <c r="EF16" s="286"/>
      <c r="EG16" s="286"/>
      <c r="EH16" s="286"/>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6"/>
      <c r="FK16" s="286"/>
      <c r="FL16" s="286"/>
      <c r="FM16" s="286"/>
      <c r="FN16" s="286"/>
      <c r="FO16" s="286"/>
      <c r="FP16" s="286"/>
      <c r="FQ16" s="286"/>
      <c r="FR16" s="286"/>
      <c r="FS16" s="286"/>
      <c r="FT16" s="286"/>
      <c r="FU16" s="286"/>
      <c r="FV16" s="286"/>
      <c r="FW16" s="286"/>
      <c r="FX16" s="286"/>
      <c r="FY16" s="286"/>
      <c r="FZ16" s="286"/>
      <c r="GA16" s="286"/>
      <c r="GB16" s="286"/>
      <c r="GC16" s="286"/>
      <c r="GD16" s="286"/>
      <c r="GE16" s="286"/>
      <c r="GF16" s="286"/>
      <c r="GG16" s="286"/>
      <c r="GH16" s="286"/>
      <c r="GI16" s="286"/>
      <c r="GJ16" s="286"/>
      <c r="GK16" s="286"/>
      <c r="GL16" s="286"/>
      <c r="GM16" s="286"/>
      <c r="GN16" s="286"/>
      <c r="GO16" s="286"/>
      <c r="GP16" s="286"/>
      <c r="GQ16" s="286"/>
      <c r="GR16" s="286"/>
      <c r="GS16" s="286"/>
      <c r="GT16" s="286"/>
      <c r="GU16" s="286"/>
      <c r="GV16" s="286"/>
      <c r="GW16" s="286"/>
      <c r="GX16" s="286"/>
      <c r="GY16" s="286"/>
      <c r="GZ16" s="286"/>
      <c r="HA16" s="286"/>
      <c r="HB16" s="286"/>
      <c r="HC16" s="286"/>
      <c r="HD16" s="286"/>
      <c r="HE16" s="286"/>
      <c r="HF16" s="286"/>
      <c r="HG16" s="286"/>
      <c r="HH16" s="286"/>
      <c r="HI16" s="286"/>
      <c r="HJ16" s="286"/>
      <c r="HK16" s="286"/>
      <c r="HL16" s="286"/>
      <c r="HM16" s="286"/>
      <c r="HN16" s="286"/>
      <c r="HO16" s="286"/>
      <c r="HP16" s="286"/>
      <c r="HQ16" s="286"/>
      <c r="HR16" s="286"/>
      <c r="HS16" s="286"/>
      <c r="HT16" s="286"/>
      <c r="HU16" s="286"/>
      <c r="HV16" s="286"/>
      <c r="HW16" s="286"/>
      <c r="HX16" s="286"/>
      <c r="HY16" s="286"/>
      <c r="HZ16" s="286"/>
      <c r="IA16" s="286"/>
      <c r="IB16" s="286"/>
      <c r="IC16" s="286"/>
      <c r="ID16" s="286"/>
      <c r="IE16" s="286"/>
      <c r="IF16" s="286"/>
      <c r="IG16" s="286"/>
      <c r="IH16" s="286"/>
      <c r="II16" s="286"/>
      <c r="IJ16" s="286"/>
      <c r="IK16" s="286"/>
      <c r="IL16" s="286"/>
      <c r="IM16" s="286"/>
      <c r="IN16" s="286"/>
      <c r="IO16" s="286"/>
      <c r="IP16" s="286"/>
      <c r="IQ16" s="286"/>
      <c r="IR16" s="286"/>
      <c r="IS16" s="286"/>
      <c r="IT16" s="286"/>
      <c r="IU16" s="286"/>
      <c r="IV16" s="286"/>
    </row>
    <row r="17" spans="1:256" x14ac:dyDescent="0.2">
      <c r="A17" s="289"/>
      <c r="B17" s="288"/>
      <c r="C17" s="290"/>
      <c r="D17" s="291"/>
      <c r="E17" s="292"/>
      <c r="F17" s="292"/>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286"/>
      <c r="BY17" s="286"/>
      <c r="BZ17" s="286"/>
      <c r="CA17" s="286"/>
      <c r="CB17" s="286"/>
      <c r="CC17" s="286"/>
      <c r="CD17" s="286"/>
      <c r="CE17" s="286"/>
      <c r="CF17" s="286"/>
      <c r="CG17" s="286"/>
      <c r="CH17" s="286"/>
      <c r="CI17" s="286"/>
      <c r="CJ17" s="286"/>
      <c r="CK17" s="286"/>
      <c r="CL17" s="286"/>
      <c r="CM17" s="286"/>
      <c r="CN17" s="286"/>
      <c r="CO17" s="286"/>
      <c r="CP17" s="286"/>
      <c r="CQ17" s="286"/>
      <c r="CR17" s="286"/>
      <c r="CS17" s="286"/>
      <c r="CT17" s="286"/>
      <c r="CU17" s="286"/>
      <c r="CV17" s="286"/>
      <c r="CW17" s="286"/>
      <c r="CX17" s="286"/>
      <c r="CY17" s="286"/>
      <c r="CZ17" s="286"/>
      <c r="DA17" s="286"/>
      <c r="DB17" s="286"/>
      <c r="DC17" s="286"/>
      <c r="DD17" s="286"/>
      <c r="DE17" s="286"/>
      <c r="DF17" s="286"/>
      <c r="DG17" s="286"/>
      <c r="DH17" s="286"/>
      <c r="DI17" s="286"/>
      <c r="DJ17" s="286"/>
      <c r="DK17" s="286"/>
      <c r="DL17" s="286"/>
      <c r="DM17" s="286"/>
      <c r="DN17" s="286"/>
      <c r="DO17" s="286"/>
      <c r="DP17" s="286"/>
      <c r="DQ17" s="286"/>
      <c r="DR17" s="286"/>
      <c r="DS17" s="286"/>
      <c r="DT17" s="286"/>
      <c r="DU17" s="286"/>
      <c r="DV17" s="286"/>
      <c r="DW17" s="286"/>
      <c r="DX17" s="286"/>
      <c r="DY17" s="286"/>
      <c r="DZ17" s="286"/>
      <c r="EA17" s="286"/>
      <c r="EB17" s="286"/>
      <c r="EC17" s="286"/>
      <c r="ED17" s="286"/>
      <c r="EE17" s="286"/>
      <c r="EF17" s="286"/>
      <c r="EG17" s="286"/>
      <c r="EH17" s="286"/>
      <c r="EI17" s="286"/>
      <c r="EJ17" s="286"/>
      <c r="EK17" s="286"/>
      <c r="EL17" s="286"/>
      <c r="EM17" s="286"/>
      <c r="EN17" s="286"/>
      <c r="EO17" s="286"/>
      <c r="EP17" s="286"/>
      <c r="EQ17" s="286"/>
      <c r="ER17" s="286"/>
      <c r="ES17" s="286"/>
      <c r="ET17" s="286"/>
      <c r="EU17" s="286"/>
      <c r="EV17" s="286"/>
      <c r="EW17" s="286"/>
      <c r="EX17" s="286"/>
      <c r="EY17" s="286"/>
      <c r="EZ17" s="286"/>
      <c r="FA17" s="286"/>
      <c r="FB17" s="286"/>
      <c r="FC17" s="286"/>
      <c r="FD17" s="286"/>
      <c r="FE17" s="286"/>
      <c r="FF17" s="286"/>
      <c r="FG17" s="286"/>
      <c r="FH17" s="286"/>
      <c r="FI17" s="286"/>
      <c r="FJ17" s="286"/>
      <c r="FK17" s="286"/>
      <c r="FL17" s="286"/>
      <c r="FM17" s="286"/>
      <c r="FN17" s="286"/>
      <c r="FO17" s="286"/>
      <c r="FP17" s="286"/>
      <c r="FQ17" s="286"/>
      <c r="FR17" s="286"/>
      <c r="FS17" s="286"/>
      <c r="FT17" s="286"/>
      <c r="FU17" s="286"/>
      <c r="FV17" s="286"/>
      <c r="FW17" s="286"/>
      <c r="FX17" s="286"/>
      <c r="FY17" s="286"/>
      <c r="FZ17" s="286"/>
      <c r="GA17" s="286"/>
      <c r="GB17" s="286"/>
      <c r="GC17" s="286"/>
      <c r="GD17" s="286"/>
      <c r="GE17" s="286"/>
      <c r="GF17" s="286"/>
      <c r="GG17" s="286"/>
      <c r="GH17" s="286"/>
      <c r="GI17" s="286"/>
      <c r="GJ17" s="286"/>
      <c r="GK17" s="286"/>
      <c r="GL17" s="286"/>
      <c r="GM17" s="286"/>
      <c r="GN17" s="286"/>
      <c r="GO17" s="286"/>
      <c r="GP17" s="286"/>
      <c r="GQ17" s="286"/>
      <c r="GR17" s="286"/>
      <c r="GS17" s="286"/>
      <c r="GT17" s="286"/>
      <c r="GU17" s="286"/>
      <c r="GV17" s="286"/>
      <c r="GW17" s="286"/>
      <c r="GX17" s="286"/>
      <c r="GY17" s="286"/>
      <c r="GZ17" s="286"/>
      <c r="HA17" s="286"/>
      <c r="HB17" s="286"/>
      <c r="HC17" s="286"/>
      <c r="HD17" s="286"/>
      <c r="HE17" s="286"/>
      <c r="HF17" s="286"/>
      <c r="HG17" s="286"/>
      <c r="HH17" s="286"/>
      <c r="HI17" s="286"/>
      <c r="HJ17" s="286"/>
      <c r="HK17" s="286"/>
      <c r="HL17" s="286"/>
      <c r="HM17" s="286"/>
      <c r="HN17" s="286"/>
      <c r="HO17" s="286"/>
      <c r="HP17" s="286"/>
      <c r="HQ17" s="286"/>
      <c r="HR17" s="286"/>
      <c r="HS17" s="286"/>
      <c r="HT17" s="286"/>
      <c r="HU17" s="286"/>
      <c r="HV17" s="286"/>
      <c r="HW17" s="286"/>
      <c r="HX17" s="286"/>
      <c r="HY17" s="286"/>
      <c r="HZ17" s="286"/>
      <c r="IA17" s="286"/>
      <c r="IB17" s="286"/>
      <c r="IC17" s="286"/>
      <c r="ID17" s="286"/>
      <c r="IE17" s="286"/>
      <c r="IF17" s="286"/>
      <c r="IG17" s="286"/>
      <c r="IH17" s="286"/>
      <c r="II17" s="286"/>
      <c r="IJ17" s="286"/>
      <c r="IK17" s="286"/>
      <c r="IL17" s="286"/>
      <c r="IM17" s="286"/>
      <c r="IN17" s="286"/>
      <c r="IO17" s="286"/>
      <c r="IP17" s="286"/>
      <c r="IQ17" s="286"/>
      <c r="IR17" s="286"/>
      <c r="IS17" s="286"/>
      <c r="IT17" s="286"/>
      <c r="IU17" s="286"/>
      <c r="IV17" s="286"/>
    </row>
    <row r="18" spans="1:256" x14ac:dyDescent="0.2">
      <c r="A18" s="289"/>
      <c r="B18" s="288"/>
      <c r="C18" s="290"/>
      <c r="D18" s="291"/>
      <c r="E18" s="292"/>
      <c r="F18" s="292"/>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6"/>
      <c r="GQ18" s="286"/>
      <c r="GR18" s="286"/>
      <c r="GS18" s="286"/>
      <c r="GT18" s="286"/>
      <c r="GU18" s="286"/>
      <c r="GV18" s="286"/>
      <c r="GW18" s="286"/>
      <c r="GX18" s="286"/>
      <c r="GY18" s="286"/>
      <c r="GZ18" s="286"/>
      <c r="HA18" s="286"/>
      <c r="HB18" s="286"/>
      <c r="HC18" s="286"/>
      <c r="HD18" s="286"/>
      <c r="HE18" s="286"/>
      <c r="HF18" s="286"/>
      <c r="HG18" s="286"/>
      <c r="HH18" s="286"/>
      <c r="HI18" s="286"/>
      <c r="HJ18" s="286"/>
      <c r="HK18" s="286"/>
      <c r="HL18" s="286"/>
      <c r="HM18" s="286"/>
      <c r="HN18" s="286"/>
      <c r="HO18" s="286"/>
      <c r="HP18" s="286"/>
      <c r="HQ18" s="286"/>
      <c r="HR18" s="286"/>
      <c r="HS18" s="286"/>
      <c r="HT18" s="286"/>
      <c r="HU18" s="286"/>
      <c r="HV18" s="286"/>
      <c r="HW18" s="286"/>
      <c r="HX18" s="286"/>
      <c r="HY18" s="286"/>
      <c r="HZ18" s="286"/>
      <c r="IA18" s="286"/>
      <c r="IB18" s="286"/>
      <c r="IC18" s="286"/>
      <c r="ID18" s="286"/>
      <c r="IE18" s="286"/>
      <c r="IF18" s="286"/>
      <c r="IG18" s="286"/>
      <c r="IH18" s="286"/>
      <c r="II18" s="286"/>
      <c r="IJ18" s="286"/>
      <c r="IK18" s="286"/>
      <c r="IL18" s="286"/>
      <c r="IM18" s="286"/>
      <c r="IN18" s="286"/>
      <c r="IO18" s="286"/>
      <c r="IP18" s="286"/>
      <c r="IQ18" s="286"/>
      <c r="IR18" s="286"/>
      <c r="IS18" s="286"/>
      <c r="IT18" s="286"/>
      <c r="IU18" s="286"/>
      <c r="IV18" s="286"/>
    </row>
    <row r="19" spans="1:256" ht="25.5" x14ac:dyDescent="0.2">
      <c r="A19" s="289"/>
      <c r="B19" s="288" t="s">
        <v>0</v>
      </c>
      <c r="C19" s="290"/>
      <c r="D19" s="291"/>
      <c r="E19" s="292"/>
      <c r="F19" s="292"/>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286"/>
      <c r="CA19" s="286"/>
      <c r="CB19" s="286"/>
      <c r="CC19" s="286"/>
      <c r="CD19" s="286"/>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86"/>
      <c r="FQ19" s="286"/>
      <c r="FR19" s="286"/>
      <c r="FS19" s="286"/>
      <c r="FT19" s="286"/>
      <c r="FU19" s="286"/>
      <c r="FV19" s="286"/>
      <c r="FW19" s="286"/>
      <c r="FX19" s="286"/>
      <c r="FY19" s="286"/>
      <c r="FZ19" s="286"/>
      <c r="GA19" s="286"/>
      <c r="GB19" s="286"/>
      <c r="GC19" s="286"/>
      <c r="GD19" s="286"/>
      <c r="GE19" s="286"/>
      <c r="GF19" s="286"/>
      <c r="GG19" s="286"/>
      <c r="GH19" s="286"/>
      <c r="GI19" s="286"/>
      <c r="GJ19" s="286"/>
      <c r="GK19" s="286"/>
      <c r="GL19" s="286"/>
      <c r="GM19" s="286"/>
      <c r="GN19" s="286"/>
      <c r="GO19" s="286"/>
      <c r="GP19" s="286"/>
      <c r="GQ19" s="286"/>
      <c r="GR19" s="286"/>
      <c r="GS19" s="286"/>
      <c r="GT19" s="286"/>
      <c r="GU19" s="286"/>
      <c r="GV19" s="286"/>
      <c r="GW19" s="286"/>
      <c r="GX19" s="286"/>
      <c r="GY19" s="286"/>
      <c r="GZ19" s="286"/>
      <c r="HA19" s="286"/>
      <c r="HB19" s="286"/>
      <c r="HC19" s="286"/>
      <c r="HD19" s="286"/>
      <c r="HE19" s="286"/>
      <c r="HF19" s="286"/>
      <c r="HG19" s="286"/>
      <c r="HH19" s="286"/>
      <c r="HI19" s="286"/>
      <c r="HJ19" s="286"/>
      <c r="HK19" s="286"/>
      <c r="HL19" s="286"/>
      <c r="HM19" s="286"/>
      <c r="HN19" s="286"/>
      <c r="HO19" s="286"/>
      <c r="HP19" s="286"/>
      <c r="HQ19" s="286"/>
      <c r="HR19" s="286"/>
      <c r="HS19" s="286"/>
      <c r="HT19" s="286"/>
      <c r="HU19" s="286"/>
      <c r="HV19" s="286"/>
      <c r="HW19" s="286"/>
      <c r="HX19" s="286"/>
      <c r="HY19" s="286"/>
      <c r="HZ19" s="286"/>
      <c r="IA19" s="286"/>
      <c r="IB19" s="286"/>
      <c r="IC19" s="286"/>
      <c r="ID19" s="286"/>
      <c r="IE19" s="286"/>
      <c r="IF19" s="286"/>
      <c r="IG19" s="286"/>
      <c r="IH19" s="286"/>
      <c r="II19" s="286"/>
      <c r="IJ19" s="286"/>
      <c r="IK19" s="286"/>
      <c r="IL19" s="286"/>
      <c r="IM19" s="286"/>
      <c r="IN19" s="286"/>
      <c r="IO19" s="286"/>
      <c r="IP19" s="286"/>
      <c r="IQ19" s="286"/>
      <c r="IR19" s="286"/>
      <c r="IS19" s="286"/>
      <c r="IT19" s="286"/>
      <c r="IU19" s="286"/>
      <c r="IV19" s="286"/>
    </row>
    <row r="20" spans="1:256" x14ac:dyDescent="0.2">
      <c r="A20" s="289"/>
      <c r="B20" s="288"/>
      <c r="C20" s="290"/>
      <c r="D20" s="291"/>
      <c r="E20" s="292"/>
      <c r="F20" s="292"/>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c r="CQ20" s="286"/>
      <c r="CR20" s="286"/>
      <c r="CS20" s="286"/>
      <c r="CT20" s="286"/>
      <c r="CU20" s="286"/>
      <c r="CV20" s="286"/>
      <c r="CW20" s="286"/>
      <c r="CX20" s="286"/>
      <c r="CY20" s="286"/>
      <c r="CZ20" s="286"/>
      <c r="DA20" s="286"/>
      <c r="DB20" s="286"/>
      <c r="DC20" s="286"/>
      <c r="DD20" s="286"/>
      <c r="DE20" s="286"/>
      <c r="DF20" s="286"/>
      <c r="DG20" s="286"/>
      <c r="DH20" s="286"/>
      <c r="DI20" s="286"/>
      <c r="DJ20" s="286"/>
      <c r="DK20" s="286"/>
      <c r="DL20" s="286"/>
      <c r="DM20" s="286"/>
      <c r="DN20" s="286"/>
      <c r="DO20" s="286"/>
      <c r="DP20" s="286"/>
      <c r="DQ20" s="286"/>
      <c r="DR20" s="286"/>
      <c r="DS20" s="286"/>
      <c r="DT20" s="286"/>
      <c r="DU20" s="286"/>
      <c r="DV20" s="286"/>
      <c r="DW20" s="286"/>
      <c r="DX20" s="286"/>
      <c r="DY20" s="286"/>
      <c r="DZ20" s="286"/>
      <c r="EA20" s="286"/>
      <c r="EB20" s="286"/>
      <c r="EC20" s="286"/>
      <c r="ED20" s="286"/>
      <c r="EE20" s="286"/>
      <c r="EF20" s="286"/>
      <c r="EG20" s="286"/>
      <c r="EH20" s="286"/>
      <c r="EI20" s="286"/>
      <c r="EJ20" s="286"/>
      <c r="EK20" s="286"/>
      <c r="EL20" s="286"/>
      <c r="EM20" s="286"/>
      <c r="EN20" s="286"/>
      <c r="EO20" s="286"/>
      <c r="EP20" s="286"/>
      <c r="EQ20" s="286"/>
      <c r="ER20" s="286"/>
      <c r="ES20" s="286"/>
      <c r="ET20" s="286"/>
      <c r="EU20" s="286"/>
      <c r="EV20" s="286"/>
      <c r="EW20" s="286"/>
      <c r="EX20" s="286"/>
      <c r="EY20" s="286"/>
      <c r="EZ20" s="286"/>
      <c r="FA20" s="286"/>
      <c r="FB20" s="286"/>
      <c r="FC20" s="286"/>
      <c r="FD20" s="286"/>
      <c r="FE20" s="286"/>
      <c r="FF20" s="286"/>
      <c r="FG20" s="286"/>
      <c r="FH20" s="286"/>
      <c r="FI20" s="286"/>
      <c r="FJ20" s="286"/>
      <c r="FK20" s="286"/>
      <c r="FL20" s="286"/>
      <c r="FM20" s="286"/>
      <c r="FN20" s="286"/>
      <c r="FO20" s="286"/>
      <c r="FP20" s="286"/>
      <c r="FQ20" s="286"/>
      <c r="FR20" s="286"/>
      <c r="FS20" s="286"/>
      <c r="FT20" s="286"/>
      <c r="FU20" s="286"/>
      <c r="FV20" s="286"/>
      <c r="FW20" s="286"/>
      <c r="FX20" s="286"/>
      <c r="FY20" s="286"/>
      <c r="FZ20" s="286"/>
      <c r="GA20" s="286"/>
      <c r="GB20" s="286"/>
      <c r="GC20" s="286"/>
      <c r="GD20" s="286"/>
      <c r="GE20" s="286"/>
      <c r="GF20" s="286"/>
      <c r="GG20" s="286"/>
      <c r="GH20" s="286"/>
      <c r="GI20" s="286"/>
      <c r="GJ20" s="286"/>
      <c r="GK20" s="286"/>
      <c r="GL20" s="286"/>
      <c r="GM20" s="286"/>
      <c r="GN20" s="286"/>
      <c r="GO20" s="286"/>
      <c r="GP20" s="286"/>
      <c r="GQ20" s="286"/>
      <c r="GR20" s="286"/>
      <c r="GS20" s="286"/>
      <c r="GT20" s="286"/>
      <c r="GU20" s="286"/>
      <c r="GV20" s="286"/>
      <c r="GW20" s="286"/>
      <c r="GX20" s="286"/>
      <c r="GY20" s="286"/>
      <c r="GZ20" s="286"/>
      <c r="HA20" s="286"/>
      <c r="HB20" s="286"/>
      <c r="HC20" s="286"/>
      <c r="HD20" s="286"/>
      <c r="HE20" s="286"/>
      <c r="HF20" s="286"/>
      <c r="HG20" s="286"/>
      <c r="HH20" s="286"/>
      <c r="HI20" s="286"/>
      <c r="HJ20" s="286"/>
      <c r="HK20" s="286"/>
      <c r="HL20" s="286"/>
      <c r="HM20" s="286"/>
      <c r="HN20" s="286"/>
      <c r="HO20" s="286"/>
      <c r="HP20" s="286"/>
      <c r="HQ20" s="286"/>
      <c r="HR20" s="286"/>
      <c r="HS20" s="286"/>
      <c r="HT20" s="286"/>
      <c r="HU20" s="286"/>
      <c r="HV20" s="286"/>
      <c r="HW20" s="286"/>
      <c r="HX20" s="286"/>
      <c r="HY20" s="286"/>
      <c r="HZ20" s="286"/>
      <c r="IA20" s="286"/>
      <c r="IB20" s="286"/>
      <c r="IC20" s="286"/>
      <c r="ID20" s="286"/>
      <c r="IE20" s="286"/>
      <c r="IF20" s="286"/>
      <c r="IG20" s="286"/>
      <c r="IH20" s="286"/>
      <c r="II20" s="286"/>
      <c r="IJ20" s="286"/>
      <c r="IK20" s="286"/>
      <c r="IL20" s="286"/>
      <c r="IM20" s="286"/>
      <c r="IN20" s="286"/>
      <c r="IO20" s="286"/>
      <c r="IP20" s="286"/>
      <c r="IQ20" s="286"/>
      <c r="IR20" s="286"/>
      <c r="IS20" s="286"/>
      <c r="IT20" s="286"/>
      <c r="IU20" s="286"/>
      <c r="IV20" s="286"/>
    </row>
    <row r="21" spans="1:256" x14ac:dyDescent="0.2">
      <c r="A21" s="289"/>
      <c r="B21" s="288"/>
      <c r="C21" s="290"/>
      <c r="D21" s="291"/>
      <c r="E21" s="292"/>
      <c r="F21" s="292"/>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B21" s="286"/>
      <c r="EC21" s="286"/>
      <c r="ED21" s="286"/>
      <c r="EE21" s="286"/>
      <c r="EF21" s="286"/>
      <c r="EG21" s="286"/>
      <c r="EH21" s="286"/>
      <c r="EI21" s="286"/>
      <c r="EJ21" s="286"/>
      <c r="EK21" s="286"/>
      <c r="EL21" s="286"/>
      <c r="EM21" s="286"/>
      <c r="EN21" s="286"/>
      <c r="EO21" s="286"/>
      <c r="EP21" s="286"/>
      <c r="EQ21" s="286"/>
      <c r="ER21" s="286"/>
      <c r="ES21" s="286"/>
      <c r="ET21" s="286"/>
      <c r="EU21" s="286"/>
      <c r="EV21" s="286"/>
      <c r="EW21" s="286"/>
      <c r="EX21" s="286"/>
      <c r="EY21" s="286"/>
      <c r="EZ21" s="286"/>
      <c r="FA21" s="286"/>
      <c r="FB21" s="286"/>
      <c r="FC21" s="286"/>
      <c r="FD21" s="286"/>
      <c r="FE21" s="286"/>
      <c r="FF21" s="286"/>
      <c r="FG21" s="286"/>
      <c r="FH21" s="286"/>
      <c r="FI21" s="286"/>
      <c r="FJ21" s="286"/>
      <c r="FK21" s="286"/>
      <c r="FL21" s="286"/>
      <c r="FM21" s="286"/>
      <c r="FN21" s="286"/>
      <c r="FO21" s="286"/>
      <c r="FP21" s="286"/>
      <c r="FQ21" s="286"/>
      <c r="FR21" s="286"/>
      <c r="FS21" s="286"/>
      <c r="FT21" s="286"/>
      <c r="FU21" s="286"/>
      <c r="FV21" s="286"/>
      <c r="FW21" s="286"/>
      <c r="FX21" s="286"/>
      <c r="FY21" s="286"/>
      <c r="FZ21" s="286"/>
      <c r="GA21" s="286"/>
      <c r="GB21" s="286"/>
      <c r="GC21" s="286"/>
      <c r="GD21" s="286"/>
      <c r="GE21" s="286"/>
      <c r="GF21" s="286"/>
      <c r="GG21" s="286"/>
      <c r="GH21" s="286"/>
      <c r="GI21" s="286"/>
      <c r="GJ21" s="286"/>
      <c r="GK21" s="286"/>
      <c r="GL21" s="286"/>
      <c r="GM21" s="286"/>
      <c r="GN21" s="286"/>
      <c r="GO21" s="286"/>
      <c r="GP21" s="286"/>
      <c r="GQ21" s="286"/>
      <c r="GR21" s="286"/>
      <c r="GS21" s="286"/>
      <c r="GT21" s="286"/>
      <c r="GU21" s="286"/>
      <c r="GV21" s="286"/>
      <c r="GW21" s="286"/>
      <c r="GX21" s="286"/>
      <c r="GY21" s="286"/>
      <c r="GZ21" s="286"/>
      <c r="HA21" s="286"/>
      <c r="HB21" s="286"/>
      <c r="HC21" s="286"/>
      <c r="HD21" s="286"/>
      <c r="HE21" s="286"/>
      <c r="HF21" s="286"/>
      <c r="HG21" s="286"/>
      <c r="HH21" s="286"/>
      <c r="HI21" s="286"/>
      <c r="HJ21" s="286"/>
      <c r="HK21" s="286"/>
      <c r="HL21" s="286"/>
      <c r="HM21" s="286"/>
      <c r="HN21" s="286"/>
      <c r="HO21" s="286"/>
      <c r="HP21" s="286"/>
      <c r="HQ21" s="286"/>
      <c r="HR21" s="286"/>
      <c r="HS21" s="286"/>
      <c r="HT21" s="286"/>
      <c r="HU21" s="286"/>
      <c r="HV21" s="286"/>
      <c r="HW21" s="286"/>
      <c r="HX21" s="286"/>
      <c r="HY21" s="286"/>
      <c r="HZ21" s="286"/>
      <c r="IA21" s="286"/>
      <c r="IB21" s="286"/>
      <c r="IC21" s="286"/>
      <c r="ID21" s="286"/>
      <c r="IE21" s="286"/>
      <c r="IF21" s="286"/>
      <c r="IG21" s="286"/>
      <c r="IH21" s="286"/>
      <c r="II21" s="286"/>
      <c r="IJ21" s="286"/>
      <c r="IK21" s="286"/>
      <c r="IL21" s="286"/>
      <c r="IM21" s="286"/>
      <c r="IN21" s="286"/>
      <c r="IO21" s="286"/>
      <c r="IP21" s="286"/>
      <c r="IQ21" s="286"/>
      <c r="IR21" s="286"/>
      <c r="IS21" s="286"/>
      <c r="IT21" s="286"/>
      <c r="IU21" s="286"/>
      <c r="IV21" s="286"/>
    </row>
    <row r="22" spans="1:256" x14ac:dyDescent="0.2">
      <c r="A22" s="289"/>
      <c r="B22" s="294" t="s">
        <v>89</v>
      </c>
      <c r="C22" s="290"/>
      <c r="D22" s="291"/>
      <c r="E22" s="292"/>
      <c r="F22" s="292"/>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c r="CY22" s="286"/>
      <c r="CZ22" s="286"/>
      <c r="DA22" s="286"/>
      <c r="DB22" s="286"/>
      <c r="DC22" s="286"/>
      <c r="DD22" s="286"/>
      <c r="DE22" s="286"/>
      <c r="DF22" s="286"/>
      <c r="DG22" s="286"/>
      <c r="DH22" s="286"/>
      <c r="DI22" s="286"/>
      <c r="DJ22" s="286"/>
      <c r="DK22" s="286"/>
      <c r="DL22" s="286"/>
      <c r="DM22" s="286"/>
      <c r="DN22" s="286"/>
      <c r="DO22" s="286"/>
      <c r="DP22" s="286"/>
      <c r="DQ22" s="286"/>
      <c r="DR22" s="286"/>
      <c r="DS22" s="286"/>
      <c r="DT22" s="286"/>
      <c r="DU22" s="286"/>
      <c r="DV22" s="286"/>
      <c r="DW22" s="286"/>
      <c r="DX22" s="286"/>
      <c r="DY22" s="286"/>
      <c r="DZ22" s="286"/>
      <c r="EA22" s="286"/>
      <c r="EB22" s="286"/>
      <c r="EC22" s="286"/>
      <c r="ED22" s="286"/>
      <c r="EE22" s="286"/>
      <c r="EF22" s="286"/>
      <c r="EG22" s="286"/>
      <c r="EH22" s="286"/>
      <c r="EI22" s="286"/>
      <c r="EJ22" s="286"/>
      <c r="EK22" s="286"/>
      <c r="EL22" s="286"/>
      <c r="EM22" s="286"/>
      <c r="EN22" s="286"/>
      <c r="EO22" s="286"/>
      <c r="EP22" s="286"/>
      <c r="EQ22" s="286"/>
      <c r="ER22" s="286"/>
      <c r="ES22" s="286"/>
      <c r="ET22" s="286"/>
      <c r="EU22" s="286"/>
      <c r="EV22" s="286"/>
      <c r="EW22" s="286"/>
      <c r="EX22" s="286"/>
      <c r="EY22" s="286"/>
      <c r="EZ22" s="286"/>
      <c r="FA22" s="286"/>
      <c r="FB22" s="286"/>
      <c r="FC22" s="286"/>
      <c r="FD22" s="286"/>
      <c r="FE22" s="286"/>
      <c r="FF22" s="286"/>
      <c r="FG22" s="286"/>
      <c r="FH22" s="286"/>
      <c r="FI22" s="286"/>
      <c r="FJ22" s="286"/>
      <c r="FK22" s="286"/>
      <c r="FL22" s="286"/>
      <c r="FM22" s="286"/>
      <c r="FN22" s="286"/>
      <c r="FO22" s="286"/>
      <c r="FP22" s="286"/>
      <c r="FQ22" s="286"/>
      <c r="FR22" s="286"/>
      <c r="FS22" s="286"/>
      <c r="FT22" s="286"/>
      <c r="FU22" s="286"/>
      <c r="FV22" s="286"/>
      <c r="FW22" s="286"/>
      <c r="FX22" s="286"/>
      <c r="FY22" s="286"/>
      <c r="FZ22" s="286"/>
      <c r="GA22" s="286"/>
      <c r="GB22" s="286"/>
      <c r="GC22" s="286"/>
      <c r="GD22" s="286"/>
      <c r="GE22" s="286"/>
      <c r="GF22" s="286"/>
      <c r="GG22" s="286"/>
      <c r="GH22" s="286"/>
      <c r="GI22" s="286"/>
      <c r="GJ22" s="286"/>
      <c r="GK22" s="286"/>
      <c r="GL22" s="286"/>
      <c r="GM22" s="286"/>
      <c r="GN22" s="286"/>
      <c r="GO22" s="286"/>
      <c r="GP22" s="286"/>
      <c r="GQ22" s="286"/>
      <c r="GR22" s="286"/>
      <c r="GS22" s="286"/>
      <c r="GT22" s="286"/>
      <c r="GU22" s="286"/>
      <c r="GV22" s="286"/>
      <c r="GW22" s="286"/>
      <c r="GX22" s="286"/>
      <c r="GY22" s="286"/>
      <c r="GZ22" s="286"/>
      <c r="HA22" s="286"/>
      <c r="HB22" s="286"/>
      <c r="HC22" s="286"/>
      <c r="HD22" s="286"/>
      <c r="HE22" s="286"/>
      <c r="HF22" s="286"/>
      <c r="HG22" s="286"/>
      <c r="HH22" s="286"/>
      <c r="HI22" s="286"/>
      <c r="HJ22" s="286"/>
      <c r="HK22" s="286"/>
      <c r="HL22" s="286"/>
      <c r="HM22" s="286"/>
      <c r="HN22" s="286"/>
      <c r="HO22" s="286"/>
      <c r="HP22" s="286"/>
      <c r="HQ22" s="286"/>
      <c r="HR22" s="286"/>
      <c r="HS22" s="286"/>
      <c r="HT22" s="286"/>
      <c r="HU22" s="286"/>
      <c r="HV22" s="286"/>
      <c r="HW22" s="286"/>
      <c r="HX22" s="286"/>
      <c r="HY22" s="286"/>
      <c r="HZ22" s="286"/>
      <c r="IA22" s="286"/>
      <c r="IB22" s="286"/>
      <c r="IC22" s="286"/>
      <c r="ID22" s="286"/>
      <c r="IE22" s="286"/>
      <c r="IF22" s="286"/>
      <c r="IG22" s="286"/>
      <c r="IH22" s="286"/>
      <c r="II22" s="286"/>
      <c r="IJ22" s="286"/>
      <c r="IK22" s="286"/>
      <c r="IL22" s="286"/>
      <c r="IM22" s="286"/>
      <c r="IN22" s="286"/>
      <c r="IO22" s="286"/>
      <c r="IP22" s="286"/>
      <c r="IQ22" s="286"/>
      <c r="IR22" s="286"/>
      <c r="IS22" s="286"/>
      <c r="IT22" s="286"/>
      <c r="IU22" s="286"/>
      <c r="IV22" s="286"/>
    </row>
    <row r="23" spans="1:256" x14ac:dyDescent="0.2">
      <c r="A23" s="289"/>
      <c r="B23" s="288"/>
      <c r="C23" s="290"/>
      <c r="D23" s="291"/>
      <c r="E23" s="292"/>
      <c r="F23" s="292"/>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286"/>
      <c r="BO23" s="286"/>
      <c r="BP23" s="286"/>
      <c r="BQ23" s="286"/>
      <c r="BR23" s="286"/>
      <c r="BS23" s="286"/>
      <c r="BT23" s="286"/>
      <c r="BU23" s="286"/>
      <c r="BV23" s="286"/>
      <c r="BW23" s="286"/>
      <c r="BX23" s="286"/>
      <c r="BY23" s="286"/>
      <c r="BZ23" s="286"/>
      <c r="CA23" s="286"/>
      <c r="CB23" s="286"/>
      <c r="CC23" s="286"/>
      <c r="CD23" s="286"/>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86"/>
      <c r="FQ23" s="286"/>
      <c r="FR23" s="286"/>
      <c r="FS23" s="286"/>
      <c r="FT23" s="286"/>
      <c r="FU23" s="286"/>
      <c r="FV23" s="286"/>
      <c r="FW23" s="286"/>
      <c r="FX23" s="286"/>
      <c r="FY23" s="286"/>
      <c r="FZ23" s="286"/>
      <c r="GA23" s="286"/>
      <c r="GB23" s="286"/>
      <c r="GC23" s="286"/>
      <c r="GD23" s="286"/>
      <c r="GE23" s="286"/>
      <c r="GF23" s="286"/>
      <c r="GG23" s="286"/>
      <c r="GH23" s="286"/>
      <c r="GI23" s="286"/>
      <c r="GJ23" s="286"/>
      <c r="GK23" s="286"/>
      <c r="GL23" s="286"/>
      <c r="GM23" s="286"/>
      <c r="GN23" s="286"/>
      <c r="GO23" s="286"/>
      <c r="GP23" s="286"/>
      <c r="GQ23" s="286"/>
      <c r="GR23" s="286"/>
      <c r="GS23" s="286"/>
      <c r="GT23" s="286"/>
      <c r="GU23" s="286"/>
      <c r="GV23" s="286"/>
      <c r="GW23" s="286"/>
      <c r="GX23" s="286"/>
      <c r="GY23" s="286"/>
      <c r="GZ23" s="286"/>
      <c r="HA23" s="286"/>
      <c r="HB23" s="286"/>
      <c r="HC23" s="286"/>
      <c r="HD23" s="286"/>
      <c r="HE23" s="286"/>
      <c r="HF23" s="286"/>
      <c r="HG23" s="286"/>
      <c r="HH23" s="286"/>
      <c r="HI23" s="286"/>
      <c r="HJ23" s="286"/>
      <c r="HK23" s="286"/>
      <c r="HL23" s="286"/>
      <c r="HM23" s="286"/>
      <c r="HN23" s="286"/>
      <c r="HO23" s="286"/>
      <c r="HP23" s="286"/>
      <c r="HQ23" s="286"/>
      <c r="HR23" s="286"/>
      <c r="HS23" s="286"/>
      <c r="HT23" s="286"/>
      <c r="HU23" s="286"/>
      <c r="HV23" s="286"/>
      <c r="HW23" s="286"/>
      <c r="HX23" s="286"/>
      <c r="HY23" s="286"/>
      <c r="HZ23" s="286"/>
      <c r="IA23" s="286"/>
      <c r="IB23" s="286"/>
      <c r="IC23" s="286"/>
      <c r="ID23" s="286"/>
      <c r="IE23" s="286"/>
      <c r="IF23" s="286"/>
      <c r="IG23" s="286"/>
      <c r="IH23" s="286"/>
      <c r="II23" s="286"/>
      <c r="IJ23" s="286"/>
      <c r="IK23" s="286"/>
      <c r="IL23" s="286"/>
      <c r="IM23" s="286"/>
      <c r="IN23" s="286"/>
      <c r="IO23" s="286"/>
      <c r="IP23" s="286"/>
      <c r="IQ23" s="286"/>
      <c r="IR23" s="286"/>
      <c r="IS23" s="286"/>
      <c r="IT23" s="286"/>
      <c r="IU23" s="286"/>
      <c r="IV23" s="286"/>
    </row>
    <row r="24" spans="1:256" ht="13.5" x14ac:dyDescent="0.25">
      <c r="A24" s="295" t="s">
        <v>10</v>
      </c>
      <c r="B24" s="296"/>
      <c r="C24" s="297"/>
      <c r="D24" s="297"/>
      <c r="E24" s="297"/>
      <c r="F24" s="297"/>
      <c r="G24" s="298"/>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row>
    <row r="25" spans="1:256" x14ac:dyDescent="0.2">
      <c r="A25" s="299" t="s">
        <v>10</v>
      </c>
      <c r="B25" s="300" t="s">
        <v>195</v>
      </c>
      <c r="C25" s="301" t="s">
        <v>9</v>
      </c>
      <c r="D25" s="302" t="s">
        <v>10</v>
      </c>
      <c r="E25" s="303" t="s">
        <v>9</v>
      </c>
      <c r="F25" s="304" t="str">
        <f>IF(B25="REKAPITULACIJA",+SUM(F$1:F24),IF(E25=" ","",+D25*E25))</f>
        <v/>
      </c>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row>
    <row r="26" spans="1:256" ht="14.25" thickBot="1" x14ac:dyDescent="0.3">
      <c r="A26" s="295" t="s">
        <v>10</v>
      </c>
      <c r="B26" s="296"/>
      <c r="C26" s="297"/>
      <c r="D26" s="297"/>
      <c r="E26" s="297"/>
      <c r="F26" s="297"/>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26.25" customHeight="1" x14ac:dyDescent="0.2">
      <c r="A27" s="299" t="s">
        <v>10</v>
      </c>
      <c r="B27" s="305" t="s">
        <v>198</v>
      </c>
      <c r="C27" s="306" t="s">
        <v>9</v>
      </c>
      <c r="D27" s="307" t="s">
        <v>10</v>
      </c>
      <c r="E27" s="308" t="s">
        <v>9</v>
      </c>
      <c r="F27" s="145">
        <f>'Črešnjice 2 faza'!F300</f>
        <v>0</v>
      </c>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c r="IU27" s="29"/>
      <c r="IV27" s="29"/>
    </row>
    <row r="28" spans="1:256" ht="26.25" customHeight="1" x14ac:dyDescent="0.2">
      <c r="A28" s="299"/>
      <c r="B28" s="309" t="s">
        <v>196</v>
      </c>
      <c r="C28" s="310"/>
      <c r="D28" s="311"/>
      <c r="E28" s="312"/>
      <c r="F28" s="144">
        <f>'Črešnjice 3 faza'!F179</f>
        <v>0</v>
      </c>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c r="IU28" s="29"/>
      <c r="IV28" s="29"/>
    </row>
    <row r="29" spans="1:256" ht="26.25" customHeight="1" thickBot="1" x14ac:dyDescent="0.25">
      <c r="A29" s="299"/>
      <c r="B29" s="313" t="s">
        <v>197</v>
      </c>
      <c r="C29" s="314"/>
      <c r="D29" s="315"/>
      <c r="E29" s="316"/>
      <c r="F29" s="146">
        <f>'Hišni priključki'!K64</f>
        <v>0</v>
      </c>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row>
    <row r="30" spans="1:256" ht="26.25" customHeight="1" thickBot="1" x14ac:dyDescent="0.25">
      <c r="A30" s="299" t="s">
        <v>10</v>
      </c>
      <c r="B30" s="317" t="s">
        <v>18</v>
      </c>
      <c r="C30" s="318" t="s">
        <v>9</v>
      </c>
      <c r="D30" s="319" t="s">
        <v>10</v>
      </c>
      <c r="E30" s="320" t="s">
        <v>9</v>
      </c>
      <c r="F30" s="147">
        <f>SUM(F27:F29)</f>
        <v>0</v>
      </c>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row>
    <row r="31" spans="1:256" ht="13.5" x14ac:dyDescent="0.25">
      <c r="A31" s="295" t="s">
        <v>10</v>
      </c>
      <c r="B31" s="296"/>
      <c r="C31" s="297"/>
      <c r="D31" s="297"/>
      <c r="E31" s="297"/>
      <c r="F31" s="297"/>
      <c r="G31" s="298"/>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row>
  </sheetData>
  <sheetProtection algorithmName="SHA-512" hashValue="qfdZi+uWe76BUm0v7EzWL9yj4iUmL+IxgJgxDJDgvqYaqRKjtX+uwvf4CjodKWZNSbMKJS33pTHXoGaX1wxedA==" saltValue="rw3Ot/0drFEbkB+1tkpYvw==" spinCount="100000" sheet="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1"/>
  <sheetViews>
    <sheetView tabSelected="1" view="pageBreakPreview" topLeftCell="A261" zoomScale="110" zoomScaleNormal="100" zoomScaleSheetLayoutView="110" workbookViewId="0">
      <selection activeCell="E277" sqref="E262:E277"/>
    </sheetView>
  </sheetViews>
  <sheetFormatPr defaultColWidth="9" defaultRowHeight="13.5" x14ac:dyDescent="0.25"/>
  <cols>
    <col min="1" max="1" width="3.28515625" style="42" customWidth="1"/>
    <col min="2" max="2" width="42.5703125" style="21" customWidth="1"/>
    <col min="3" max="3" width="4.5703125" style="22" customWidth="1"/>
    <col min="4" max="4" width="9.28515625" style="39" customWidth="1"/>
    <col min="5" max="5" width="10.140625" style="35" customWidth="1"/>
    <col min="6" max="6" width="14.5703125" style="40" customWidth="1"/>
    <col min="7" max="7" width="6.5703125" style="266" hidden="1" customWidth="1"/>
    <col min="8" max="8" width="19.7109375" style="267" hidden="1" customWidth="1"/>
    <col min="9" max="9" width="17.7109375" style="247" hidden="1" customWidth="1"/>
    <col min="10" max="10" width="30.7109375" style="265" hidden="1" customWidth="1"/>
    <col min="11" max="11" width="9.140625" style="239" customWidth="1"/>
    <col min="12" max="16384" width="9" style="25"/>
  </cols>
  <sheetData>
    <row r="1" spans="1:10" s="55" customFormat="1" ht="12" x14ac:dyDescent="0.2"/>
    <row r="2" spans="1:10" s="55" customFormat="1" ht="12" x14ac:dyDescent="0.2">
      <c r="A2" s="56"/>
      <c r="B2" s="56"/>
      <c r="C2" s="56"/>
      <c r="D2" s="56"/>
      <c r="E2" s="56"/>
    </row>
    <row r="3" spans="1:10" s="55" customFormat="1" ht="12" x14ac:dyDescent="0.2"/>
    <row r="4" spans="1:10" s="58" customFormat="1" ht="12.75" x14ac:dyDescent="0.25">
      <c r="A4" s="64"/>
      <c r="B4" s="65" t="s">
        <v>36</v>
      </c>
      <c r="C4" s="66" t="s">
        <v>5</v>
      </c>
      <c r="D4" s="67" t="s">
        <v>6</v>
      </c>
      <c r="E4" s="57" t="s">
        <v>7</v>
      </c>
      <c r="F4" s="57" t="s">
        <v>8</v>
      </c>
    </row>
    <row r="5" spans="1:10" s="63" customFormat="1" ht="9" x14ac:dyDescent="0.2">
      <c r="A5" s="59"/>
      <c r="B5" s="60"/>
      <c r="C5" s="61"/>
      <c r="D5" s="61"/>
      <c r="E5" s="158"/>
      <c r="F5" s="60"/>
      <c r="G5" s="62"/>
    </row>
    <row r="6" spans="1:10" s="9" customFormat="1" ht="12.75" x14ac:dyDescent="0.2">
      <c r="A6" s="43"/>
      <c r="B6" s="5"/>
      <c r="C6" s="6"/>
      <c r="D6" s="7"/>
      <c r="E6" s="8"/>
      <c r="F6" s="8"/>
      <c r="G6" s="175"/>
      <c r="H6" s="185"/>
      <c r="I6" s="185"/>
      <c r="J6" s="185"/>
    </row>
    <row r="7" spans="1:10" s="9" customFormat="1" ht="12.75" x14ac:dyDescent="0.2">
      <c r="A7" s="43"/>
      <c r="B7" s="5"/>
      <c r="C7" s="6"/>
      <c r="D7" s="7"/>
      <c r="E7" s="8"/>
      <c r="F7" s="8"/>
      <c r="G7" s="175"/>
      <c r="H7" s="185"/>
      <c r="I7" s="185"/>
      <c r="J7" s="185"/>
    </row>
    <row r="8" spans="1:10" s="9" customFormat="1" ht="12.75" x14ac:dyDescent="0.2">
      <c r="A8" s="43"/>
      <c r="B8" s="5"/>
      <c r="C8" s="6"/>
      <c r="D8" s="7"/>
      <c r="E8" s="8"/>
      <c r="F8" s="8"/>
      <c r="G8" s="175"/>
      <c r="H8" s="185"/>
      <c r="I8" s="185"/>
      <c r="J8" s="185"/>
    </row>
    <row r="9" spans="1:10" s="9" customFormat="1" ht="12.75" x14ac:dyDescent="0.2">
      <c r="A9" s="43"/>
      <c r="B9" s="5"/>
      <c r="C9" s="6"/>
      <c r="D9" s="7"/>
      <c r="E9" s="8"/>
      <c r="F9" s="8"/>
      <c r="G9" s="175"/>
      <c r="H9" s="185"/>
      <c r="I9" s="185"/>
      <c r="J9" s="185"/>
    </row>
    <row r="10" spans="1:10" s="9" customFormat="1" ht="12.75" x14ac:dyDescent="0.25">
      <c r="A10" s="44"/>
      <c r="B10" s="10" t="s">
        <v>88</v>
      </c>
      <c r="C10" s="11"/>
      <c r="D10" s="12"/>
      <c r="E10" s="3"/>
      <c r="F10" s="3"/>
      <c r="G10" s="175"/>
      <c r="H10" s="185"/>
      <c r="I10" s="185"/>
      <c r="J10" s="185"/>
    </row>
    <row r="11" spans="1:10" s="9" customFormat="1" ht="12.75" x14ac:dyDescent="0.25">
      <c r="A11" s="45" t="s">
        <v>10</v>
      </c>
      <c r="B11" s="13"/>
      <c r="C11" s="11"/>
      <c r="D11" s="12"/>
      <c r="E11" s="3"/>
      <c r="F11" s="3"/>
      <c r="G11" s="175"/>
      <c r="H11" s="185"/>
      <c r="I11" s="185"/>
      <c r="J11" s="185"/>
    </row>
    <row r="12" spans="1:10" s="9" customFormat="1" ht="12.75" x14ac:dyDescent="0.25">
      <c r="A12" s="44"/>
      <c r="B12" s="14"/>
      <c r="C12" s="11"/>
      <c r="D12" s="12"/>
      <c r="E12" s="3"/>
      <c r="F12" s="3"/>
      <c r="G12" s="175"/>
      <c r="H12" s="185"/>
      <c r="I12" s="185"/>
      <c r="J12" s="185"/>
    </row>
    <row r="13" spans="1:10" s="9" customFormat="1" ht="12.75" x14ac:dyDescent="0.25">
      <c r="A13" s="44"/>
      <c r="B13" s="10" t="s">
        <v>3</v>
      </c>
      <c r="C13" s="11"/>
      <c r="D13" s="12"/>
      <c r="E13" s="3"/>
      <c r="F13" s="3"/>
      <c r="G13" s="175"/>
      <c r="H13" s="185"/>
      <c r="I13" s="185"/>
      <c r="J13" s="185"/>
    </row>
    <row r="14" spans="1:10" s="9" customFormat="1" ht="38.25" x14ac:dyDescent="0.25">
      <c r="A14" s="44"/>
      <c r="B14" s="14" t="s">
        <v>87</v>
      </c>
      <c r="C14" s="11"/>
      <c r="D14" s="12"/>
      <c r="E14" s="3"/>
      <c r="F14" s="3"/>
      <c r="G14" s="175"/>
      <c r="H14" s="185"/>
      <c r="I14" s="185"/>
      <c r="J14" s="185"/>
    </row>
    <row r="15" spans="1:10" s="9" customFormat="1" ht="12.75" x14ac:dyDescent="0.25">
      <c r="A15" s="44"/>
      <c r="B15" s="15" t="s">
        <v>70</v>
      </c>
      <c r="C15" s="11"/>
      <c r="D15" s="12"/>
      <c r="E15" s="3"/>
      <c r="F15" s="3"/>
      <c r="G15" s="175"/>
      <c r="H15" s="185"/>
      <c r="I15" s="185"/>
      <c r="J15" s="185"/>
    </row>
    <row r="16" spans="1:10" s="9" customFormat="1" ht="12.75" x14ac:dyDescent="0.25">
      <c r="A16" s="44"/>
      <c r="B16" s="15" t="s">
        <v>97</v>
      </c>
      <c r="C16" s="11"/>
      <c r="D16" s="12"/>
      <c r="E16" s="3"/>
      <c r="F16" s="3"/>
      <c r="G16" s="175"/>
      <c r="H16" s="185"/>
      <c r="I16" s="185"/>
      <c r="J16" s="185"/>
    </row>
    <row r="17" spans="1:10" s="9" customFormat="1" ht="12.75" x14ac:dyDescent="0.25">
      <c r="A17" s="44"/>
      <c r="B17" s="15"/>
      <c r="C17" s="11"/>
      <c r="D17" s="12"/>
      <c r="E17" s="3"/>
      <c r="F17" s="3"/>
      <c r="G17" s="175"/>
      <c r="H17" s="185"/>
      <c r="I17" s="185"/>
      <c r="J17" s="185"/>
    </row>
    <row r="18" spans="1:10" s="9" customFormat="1" ht="12.75" x14ac:dyDescent="0.25">
      <c r="A18" s="44"/>
      <c r="B18" s="15"/>
      <c r="C18" s="11"/>
      <c r="D18" s="12"/>
      <c r="E18" s="3"/>
      <c r="F18" s="3"/>
      <c r="G18" s="175"/>
      <c r="H18" s="185"/>
      <c r="I18" s="185"/>
      <c r="J18" s="185"/>
    </row>
    <row r="19" spans="1:10" s="9" customFormat="1" ht="12.75" x14ac:dyDescent="0.25">
      <c r="A19" s="44"/>
      <c r="B19" s="15"/>
      <c r="C19" s="11"/>
      <c r="D19" s="12"/>
      <c r="E19" s="3"/>
      <c r="F19" s="3"/>
      <c r="G19" s="175"/>
      <c r="H19" s="185"/>
      <c r="I19" s="185"/>
      <c r="J19" s="185"/>
    </row>
    <row r="20" spans="1:10" s="9" customFormat="1" ht="12.75" x14ac:dyDescent="0.25">
      <c r="A20" s="46"/>
      <c r="B20" s="16"/>
      <c r="C20" s="17"/>
      <c r="D20" s="18"/>
      <c r="E20" s="19"/>
      <c r="F20" s="19"/>
      <c r="G20" s="175"/>
      <c r="H20" s="185"/>
      <c r="I20" s="185"/>
      <c r="J20" s="185"/>
    </row>
    <row r="21" spans="1:10" s="9" customFormat="1" ht="12.75" x14ac:dyDescent="0.2">
      <c r="A21" s="46"/>
      <c r="B21" s="20"/>
      <c r="C21" s="17"/>
      <c r="D21" s="18"/>
      <c r="E21" s="19"/>
      <c r="F21" s="19"/>
      <c r="G21" s="175"/>
      <c r="H21" s="185"/>
      <c r="I21" s="185"/>
      <c r="J21" s="185"/>
    </row>
    <row r="23" spans="1:10" s="9" customFormat="1" ht="12.75" x14ac:dyDescent="0.2">
      <c r="A23" s="46"/>
      <c r="B23" s="26"/>
      <c r="C23" s="17"/>
      <c r="D23" s="18"/>
      <c r="E23" s="19"/>
      <c r="F23" s="19"/>
      <c r="G23" s="175"/>
      <c r="H23" s="185"/>
      <c r="I23" s="185"/>
      <c r="J23" s="185"/>
    </row>
    <row r="24" spans="1:10" s="9" customFormat="1" ht="12.75" x14ac:dyDescent="0.2">
      <c r="A24" s="46"/>
      <c r="B24" s="20"/>
      <c r="C24" s="17"/>
      <c r="D24" s="18"/>
      <c r="E24" s="19"/>
      <c r="F24" s="19"/>
      <c r="G24" s="175"/>
      <c r="H24" s="185"/>
      <c r="I24" s="185"/>
      <c r="J24" s="185"/>
    </row>
    <row r="25" spans="1:10" s="9" customFormat="1" ht="12.75" x14ac:dyDescent="0.2">
      <c r="A25" s="46"/>
      <c r="B25" s="20"/>
      <c r="C25" s="17"/>
      <c r="D25" s="18"/>
      <c r="E25" s="19"/>
      <c r="F25" s="19"/>
      <c r="G25" s="175"/>
      <c r="H25" s="185"/>
      <c r="I25" s="185"/>
      <c r="J25" s="185"/>
    </row>
    <row r="26" spans="1:10" s="9" customFormat="1" ht="12.75" x14ac:dyDescent="0.25">
      <c r="A26" s="46"/>
      <c r="B26" s="27" t="s">
        <v>20</v>
      </c>
      <c r="C26" s="11"/>
      <c r="D26" s="18"/>
      <c r="E26" s="19"/>
      <c r="F26" s="19"/>
      <c r="G26" s="175"/>
      <c r="H26" s="185"/>
      <c r="I26" s="185"/>
      <c r="J26" s="185"/>
    </row>
    <row r="27" spans="1:10" s="9" customFormat="1" ht="12.75" x14ac:dyDescent="0.2">
      <c r="A27" s="46"/>
      <c r="B27" s="15"/>
      <c r="C27" s="17"/>
      <c r="D27" s="18"/>
      <c r="E27" s="19"/>
      <c r="F27" s="19"/>
      <c r="G27" s="175"/>
      <c r="H27" s="185"/>
      <c r="I27" s="185"/>
      <c r="J27" s="185"/>
    </row>
    <row r="28" spans="1:10" s="9" customFormat="1" ht="12.75" x14ac:dyDescent="0.2">
      <c r="A28" s="46"/>
      <c r="B28" s="15"/>
      <c r="C28" s="17"/>
      <c r="D28" s="18"/>
      <c r="E28" s="19"/>
      <c r="F28" s="19"/>
      <c r="G28" s="175"/>
      <c r="H28" s="185"/>
      <c r="I28" s="185"/>
      <c r="J28" s="185"/>
    </row>
    <row r="29" spans="1:10" s="9" customFormat="1" ht="12.75" x14ac:dyDescent="0.2">
      <c r="A29" s="46"/>
      <c r="B29" s="15"/>
      <c r="C29" s="17"/>
      <c r="D29" s="18"/>
      <c r="E29" s="19"/>
      <c r="F29" s="19"/>
      <c r="G29" s="175"/>
      <c r="H29" s="185"/>
      <c r="I29" s="185"/>
      <c r="J29" s="185"/>
    </row>
    <row r="30" spans="1:10" s="9" customFormat="1" ht="12.75" x14ac:dyDescent="0.2">
      <c r="A30" s="46"/>
      <c r="B30" s="15"/>
      <c r="C30" s="17"/>
      <c r="D30" s="18"/>
      <c r="E30" s="19"/>
      <c r="F30" s="19"/>
      <c r="G30" s="175"/>
      <c r="H30" s="185"/>
      <c r="I30" s="185"/>
      <c r="J30" s="185"/>
    </row>
    <row r="31" spans="1:10" s="9" customFormat="1" ht="12.75" x14ac:dyDescent="0.2">
      <c r="A31" s="46"/>
      <c r="B31" s="15"/>
      <c r="C31" s="17"/>
      <c r="D31" s="18"/>
      <c r="E31" s="19"/>
      <c r="F31" s="19"/>
      <c r="G31" s="175"/>
      <c r="H31" s="185"/>
      <c r="I31" s="185"/>
      <c r="J31" s="185"/>
    </row>
    <row r="32" spans="1:10" s="9" customFormat="1" ht="12.75" x14ac:dyDescent="0.2">
      <c r="A32" s="46"/>
      <c r="B32" s="15"/>
      <c r="C32" s="17"/>
      <c r="D32" s="18"/>
      <c r="E32" s="19"/>
      <c r="F32" s="19"/>
      <c r="G32" s="175"/>
      <c r="H32" s="185"/>
      <c r="I32" s="185"/>
      <c r="J32" s="185"/>
    </row>
    <row r="33" spans="1:10" s="9" customFormat="1" ht="12.75" x14ac:dyDescent="0.2">
      <c r="A33" s="46"/>
      <c r="B33" s="15"/>
      <c r="C33" s="17"/>
      <c r="D33" s="18"/>
      <c r="E33" s="19"/>
      <c r="F33" s="19"/>
      <c r="G33" s="175"/>
      <c r="H33" s="185"/>
      <c r="I33" s="185"/>
      <c r="J33" s="185"/>
    </row>
    <row r="34" spans="1:10" s="9" customFormat="1" ht="12.75" x14ac:dyDescent="0.2">
      <c r="A34" s="46"/>
      <c r="B34" s="15"/>
      <c r="C34" s="17"/>
      <c r="D34" s="18"/>
      <c r="E34" s="19"/>
      <c r="F34" s="19"/>
      <c r="G34" s="175"/>
      <c r="H34" s="185"/>
      <c r="I34" s="185"/>
      <c r="J34" s="185"/>
    </row>
    <row r="35" spans="1:10" s="9" customFormat="1" ht="12.75" x14ac:dyDescent="0.2">
      <c r="A35" s="46"/>
      <c r="B35" s="15"/>
      <c r="C35" s="17"/>
      <c r="D35" s="18"/>
      <c r="E35" s="19"/>
      <c r="F35" s="19"/>
      <c r="G35" s="175"/>
      <c r="H35" s="185"/>
      <c r="I35" s="185"/>
      <c r="J35" s="185"/>
    </row>
    <row r="36" spans="1:10" s="9" customFormat="1" ht="12.75" x14ac:dyDescent="0.2">
      <c r="A36" s="46"/>
      <c r="B36" s="15"/>
      <c r="C36" s="17"/>
      <c r="D36" s="18"/>
      <c r="E36" s="19"/>
      <c r="F36" s="19"/>
      <c r="G36" s="175"/>
      <c r="H36" s="185"/>
      <c r="I36" s="185"/>
      <c r="J36" s="185"/>
    </row>
    <row r="37" spans="1:10" s="9" customFormat="1" ht="12.75" x14ac:dyDescent="0.2">
      <c r="A37" s="46"/>
      <c r="B37" s="15"/>
      <c r="C37" s="17"/>
      <c r="D37" s="18"/>
      <c r="E37" s="19"/>
      <c r="F37" s="19"/>
      <c r="G37" s="175"/>
      <c r="H37" s="185"/>
      <c r="I37" s="185"/>
      <c r="J37" s="185"/>
    </row>
    <row r="38" spans="1:10" s="9" customFormat="1" ht="12.75" x14ac:dyDescent="0.2">
      <c r="A38" s="46"/>
      <c r="B38" s="15"/>
      <c r="C38" s="17"/>
      <c r="D38" s="18"/>
      <c r="E38" s="19"/>
      <c r="F38" s="19"/>
      <c r="G38" s="175"/>
      <c r="H38" s="185"/>
      <c r="I38" s="185"/>
      <c r="J38" s="185"/>
    </row>
    <row r="39" spans="1:10" s="9" customFormat="1" ht="12.75" x14ac:dyDescent="0.2">
      <c r="A39" s="46"/>
      <c r="B39" s="15"/>
      <c r="C39" s="17"/>
      <c r="D39" s="18"/>
      <c r="E39" s="19"/>
      <c r="F39" s="19"/>
      <c r="G39" s="175"/>
      <c r="H39" s="185"/>
      <c r="I39" s="185"/>
      <c r="J39" s="185"/>
    </row>
    <row r="40" spans="1:10" s="9" customFormat="1" ht="12.75" x14ac:dyDescent="0.2">
      <c r="A40" s="46"/>
      <c r="B40" s="15"/>
      <c r="C40" s="17"/>
      <c r="D40" s="18"/>
      <c r="E40" s="19"/>
      <c r="F40" s="19"/>
      <c r="G40" s="175"/>
      <c r="H40" s="185"/>
      <c r="I40" s="185"/>
      <c r="J40" s="185"/>
    </row>
    <row r="41" spans="1:10" s="9" customFormat="1" ht="12.75" x14ac:dyDescent="0.2">
      <c r="A41" s="46"/>
      <c r="B41" s="15"/>
      <c r="C41" s="17"/>
      <c r="D41" s="18"/>
      <c r="E41" s="19"/>
      <c r="F41" s="19"/>
      <c r="G41" s="175"/>
      <c r="H41" s="185"/>
      <c r="I41" s="185"/>
      <c r="J41" s="185"/>
    </row>
    <row r="42" spans="1:10" s="9" customFormat="1" ht="12.75" x14ac:dyDescent="0.2">
      <c r="A42" s="46"/>
      <c r="B42" s="15"/>
      <c r="C42" s="17"/>
      <c r="D42" s="18"/>
      <c r="E42" s="19"/>
      <c r="F42" s="19"/>
      <c r="G42" s="175"/>
      <c r="H42" s="185"/>
      <c r="I42" s="185"/>
      <c r="J42" s="185"/>
    </row>
    <row r="43" spans="1:10" s="9" customFormat="1" ht="12.75" x14ac:dyDescent="0.2">
      <c r="A43" s="46"/>
      <c r="B43" s="15"/>
      <c r="C43" s="17"/>
      <c r="D43" s="18"/>
      <c r="E43" s="19"/>
      <c r="F43" s="19"/>
      <c r="G43" s="175"/>
      <c r="H43" s="185"/>
      <c r="I43" s="185"/>
      <c r="J43" s="185"/>
    </row>
    <row r="44" spans="1:10" s="9" customFormat="1" ht="25.5" x14ac:dyDescent="0.2">
      <c r="A44" s="46"/>
      <c r="B44" s="15" t="s">
        <v>0</v>
      </c>
      <c r="C44" s="17"/>
      <c r="D44" s="18"/>
      <c r="E44" s="19"/>
      <c r="F44" s="19"/>
      <c r="G44" s="175"/>
      <c r="H44" s="185"/>
      <c r="I44" s="185"/>
      <c r="J44" s="185"/>
    </row>
    <row r="45" spans="1:10" s="9" customFormat="1" ht="12.75" x14ac:dyDescent="0.2">
      <c r="A45" s="46"/>
      <c r="B45" s="15"/>
      <c r="C45" s="17"/>
      <c r="D45" s="18"/>
      <c r="E45" s="19"/>
      <c r="F45" s="19"/>
      <c r="G45" s="175"/>
      <c r="H45" s="185"/>
      <c r="I45" s="185"/>
      <c r="J45" s="185"/>
    </row>
    <row r="46" spans="1:10" s="9" customFormat="1" ht="12.75" x14ac:dyDescent="0.2">
      <c r="A46" s="46"/>
      <c r="B46" s="15"/>
      <c r="C46" s="17"/>
      <c r="D46" s="18"/>
      <c r="E46" s="19"/>
      <c r="F46" s="19"/>
      <c r="G46" s="175"/>
      <c r="H46" s="185"/>
      <c r="I46" s="185"/>
      <c r="J46" s="185"/>
    </row>
    <row r="47" spans="1:10" s="9" customFormat="1" ht="12.75" x14ac:dyDescent="0.2">
      <c r="A47" s="46"/>
      <c r="B47" s="15"/>
      <c r="C47" s="17"/>
      <c r="D47" s="18"/>
      <c r="E47" s="19"/>
      <c r="F47" s="19"/>
      <c r="G47" s="175"/>
      <c r="H47" s="185"/>
      <c r="I47" s="185"/>
      <c r="J47" s="185"/>
    </row>
    <row r="48" spans="1:10" s="9" customFormat="1" ht="12.75" x14ac:dyDescent="0.2">
      <c r="A48" s="46"/>
      <c r="B48" s="15"/>
      <c r="C48" s="17"/>
      <c r="D48" s="18"/>
      <c r="E48" s="19"/>
      <c r="F48" s="19"/>
      <c r="G48" s="175"/>
      <c r="H48" s="185"/>
      <c r="I48" s="185"/>
      <c r="J48" s="185"/>
    </row>
    <row r="49" spans="1:10" s="9" customFormat="1" ht="12.75" x14ac:dyDescent="0.2">
      <c r="A49" s="46"/>
      <c r="B49" s="15"/>
      <c r="C49" s="17"/>
      <c r="D49" s="18"/>
      <c r="E49" s="19"/>
      <c r="F49" s="19"/>
      <c r="G49" s="175"/>
      <c r="H49" s="185"/>
      <c r="I49" s="185"/>
      <c r="J49" s="185"/>
    </row>
    <row r="50" spans="1:10" s="9" customFormat="1" ht="12.75" x14ac:dyDescent="0.2">
      <c r="A50" s="46"/>
      <c r="B50" s="71" t="s">
        <v>89</v>
      </c>
      <c r="C50" s="17"/>
      <c r="D50" s="18"/>
      <c r="E50" s="19"/>
      <c r="F50" s="19"/>
      <c r="G50" s="175"/>
      <c r="H50" s="185"/>
      <c r="I50" s="185"/>
      <c r="J50" s="185"/>
    </row>
    <row r="51" spans="1:10" s="9" customFormat="1" ht="12.75" x14ac:dyDescent="0.2">
      <c r="A51" s="46"/>
      <c r="B51" s="15"/>
      <c r="C51" s="17"/>
      <c r="D51" s="18"/>
      <c r="E51" s="19"/>
      <c r="F51" s="19"/>
      <c r="G51" s="175"/>
      <c r="H51" s="185"/>
      <c r="I51" s="185"/>
      <c r="J51" s="185"/>
    </row>
    <row r="52" spans="1:10" s="9" customFormat="1" ht="12.75" x14ac:dyDescent="0.2">
      <c r="A52" s="46"/>
      <c r="B52" s="15"/>
      <c r="C52" s="17"/>
      <c r="D52" s="18"/>
      <c r="E52" s="19"/>
      <c r="F52" s="19"/>
      <c r="G52" s="175"/>
      <c r="H52" s="185"/>
      <c r="I52" s="185"/>
      <c r="J52" s="185"/>
    </row>
    <row r="53" spans="1:10" s="9" customFormat="1" ht="12.75" x14ac:dyDescent="0.2">
      <c r="A53" s="46"/>
      <c r="B53" s="15"/>
      <c r="C53" s="17"/>
      <c r="D53" s="18"/>
      <c r="E53" s="19"/>
      <c r="F53" s="19"/>
      <c r="G53" s="175"/>
      <c r="H53" s="185"/>
      <c r="I53" s="185"/>
      <c r="J53" s="185"/>
    </row>
    <row r="54" spans="1:10" s="29" customFormat="1" ht="12.75" x14ac:dyDescent="0.2">
      <c r="A54" s="159" t="s">
        <v>10</v>
      </c>
      <c r="B54" s="160" t="s">
        <v>21</v>
      </c>
      <c r="C54" s="161" t="s">
        <v>9</v>
      </c>
      <c r="D54" s="162" t="s">
        <v>10</v>
      </c>
      <c r="E54" s="163" t="s">
        <v>9</v>
      </c>
      <c r="F54" s="164"/>
      <c r="G54" s="165"/>
      <c r="H54" s="166"/>
      <c r="I54" s="4"/>
      <c r="J54" s="50"/>
    </row>
    <row r="55" spans="1:10" s="29" customFormat="1" ht="12.75" x14ac:dyDescent="0.2">
      <c r="A55" s="159"/>
      <c r="B55" s="167"/>
      <c r="C55" s="161"/>
      <c r="D55" s="162"/>
      <c r="E55" s="163"/>
      <c r="F55" s="3"/>
      <c r="G55" s="165"/>
      <c r="H55" s="168"/>
      <c r="I55" s="3"/>
      <c r="J55" s="50"/>
    </row>
    <row r="56" spans="1:10" s="4" customFormat="1" ht="84" x14ac:dyDescent="0.2">
      <c r="A56" s="159">
        <v>1</v>
      </c>
      <c r="B56" s="69" t="s">
        <v>108</v>
      </c>
      <c r="C56" s="161" t="s">
        <v>11</v>
      </c>
      <c r="D56" s="162">
        <v>1</v>
      </c>
      <c r="E56" s="36"/>
      <c r="F56" s="3">
        <f>D56*E56</f>
        <v>0</v>
      </c>
      <c r="G56" s="165"/>
      <c r="H56" s="168"/>
      <c r="I56" s="3"/>
      <c r="J56" s="50"/>
    </row>
    <row r="57" spans="1:10" s="4" customFormat="1" ht="12.75" x14ac:dyDescent="0.2">
      <c r="A57" s="159"/>
      <c r="B57" s="169"/>
      <c r="C57" s="161"/>
      <c r="D57" s="162"/>
      <c r="E57" s="36"/>
      <c r="F57" s="164"/>
      <c r="G57" s="165"/>
      <c r="H57" s="166"/>
      <c r="J57" s="50"/>
    </row>
    <row r="58" spans="1:10" s="4" customFormat="1" ht="72" x14ac:dyDescent="0.2">
      <c r="A58" s="159">
        <f>+A56+1</f>
        <v>2</v>
      </c>
      <c r="B58" s="169" t="s">
        <v>186</v>
      </c>
      <c r="C58" s="161" t="s">
        <v>25</v>
      </c>
      <c r="D58" s="162">
        <v>6</v>
      </c>
      <c r="E58" s="36"/>
      <c r="F58" s="3">
        <f>D58*E58</f>
        <v>0</v>
      </c>
      <c r="G58" s="165"/>
      <c r="H58" s="168"/>
      <c r="I58" s="3"/>
      <c r="J58" s="50"/>
    </row>
    <row r="59" spans="1:10" s="4" customFormat="1" ht="12.75" x14ac:dyDescent="0.2">
      <c r="A59" s="159"/>
      <c r="B59" s="169"/>
      <c r="C59" s="161"/>
      <c r="D59" s="162"/>
      <c r="E59" s="36"/>
      <c r="F59" s="164"/>
      <c r="G59" s="165"/>
      <c r="H59" s="166"/>
      <c r="J59" s="50"/>
    </row>
    <row r="60" spans="1:10" s="4" customFormat="1" ht="24" x14ac:dyDescent="0.2">
      <c r="A60" s="159">
        <f>+A58+1</f>
        <v>3</v>
      </c>
      <c r="B60" s="169" t="s">
        <v>29</v>
      </c>
      <c r="C60" s="161" t="s">
        <v>25</v>
      </c>
      <c r="D60" s="162">
        <v>6</v>
      </c>
      <c r="E60" s="36"/>
      <c r="F60" s="3">
        <f>D60*E60</f>
        <v>0</v>
      </c>
      <c r="G60" s="165"/>
      <c r="H60" s="168"/>
      <c r="I60" s="3"/>
      <c r="J60" s="68"/>
    </row>
    <row r="61" spans="1:10" s="4" customFormat="1" ht="12.75" x14ac:dyDescent="0.2">
      <c r="A61" s="159"/>
      <c r="B61" s="169"/>
      <c r="C61" s="161"/>
      <c r="D61" s="162"/>
      <c r="E61" s="36"/>
      <c r="F61" s="164"/>
      <c r="G61" s="165"/>
      <c r="H61" s="166"/>
      <c r="J61" s="50"/>
    </row>
    <row r="62" spans="1:10" s="4" customFormat="1" ht="60" x14ac:dyDescent="0.2">
      <c r="A62" s="159">
        <f>+A60+1</f>
        <v>4</v>
      </c>
      <c r="B62" s="169" t="s">
        <v>187</v>
      </c>
      <c r="C62" s="161" t="s">
        <v>11</v>
      </c>
      <c r="D62" s="162">
        <v>1</v>
      </c>
      <c r="E62" s="36"/>
      <c r="F62" s="3">
        <f>D62*E62</f>
        <v>0</v>
      </c>
      <c r="G62" s="165"/>
      <c r="H62" s="168"/>
      <c r="I62" s="3"/>
      <c r="J62" s="68"/>
    </row>
    <row r="63" spans="1:10" s="4" customFormat="1" ht="12.75" x14ac:dyDescent="0.2">
      <c r="A63" s="159"/>
      <c r="B63" s="169"/>
      <c r="C63" s="161"/>
      <c r="D63" s="162"/>
      <c r="E63" s="31"/>
      <c r="F63" s="164"/>
      <c r="G63" s="165"/>
      <c r="H63" s="171"/>
      <c r="J63" s="50"/>
    </row>
    <row r="64" spans="1:10" s="4" customFormat="1" ht="60" x14ac:dyDescent="0.2">
      <c r="A64" s="159">
        <f>A62+1</f>
        <v>5</v>
      </c>
      <c r="B64" s="169" t="s">
        <v>71</v>
      </c>
      <c r="C64" s="161" t="s">
        <v>13</v>
      </c>
      <c r="D64" s="162">
        <v>1100</v>
      </c>
      <c r="E64" s="1"/>
      <c r="F64" s="3">
        <f>D64*E64</f>
        <v>0</v>
      </c>
      <c r="G64" s="165"/>
      <c r="H64" s="171"/>
      <c r="I64" s="3"/>
      <c r="J64" s="68"/>
    </row>
    <row r="65" spans="1:10" s="4" customFormat="1" ht="12.75" x14ac:dyDescent="0.2">
      <c r="A65" s="159"/>
      <c r="B65" s="169"/>
      <c r="C65" s="161"/>
      <c r="D65" s="162"/>
      <c r="E65" s="31"/>
      <c r="F65" s="164"/>
      <c r="G65" s="165"/>
      <c r="H65" s="171"/>
      <c r="J65" s="50"/>
    </row>
    <row r="66" spans="1:10" s="4" customFormat="1" ht="48" x14ac:dyDescent="0.2">
      <c r="A66" s="159">
        <f>A64+1</f>
        <v>6</v>
      </c>
      <c r="B66" s="169" t="s">
        <v>61</v>
      </c>
      <c r="C66" s="161" t="s">
        <v>14</v>
      </c>
      <c r="D66" s="162">
        <v>20</v>
      </c>
      <c r="E66" s="1"/>
      <c r="F66" s="3">
        <f>D66*E66</f>
        <v>0</v>
      </c>
      <c r="G66" s="165"/>
      <c r="H66" s="171"/>
      <c r="I66" s="3"/>
      <c r="J66" s="68"/>
    </row>
    <row r="67" spans="1:10" s="4" customFormat="1" ht="12.75" x14ac:dyDescent="0.2">
      <c r="A67" s="159"/>
      <c r="B67" s="169"/>
      <c r="C67" s="161"/>
      <c r="D67" s="162"/>
      <c r="E67" s="31"/>
      <c r="F67" s="164"/>
      <c r="G67" s="165"/>
      <c r="H67" s="171"/>
      <c r="J67" s="50"/>
    </row>
    <row r="68" spans="1:10" s="4" customFormat="1" ht="48" x14ac:dyDescent="0.2">
      <c r="A68" s="159">
        <f>A66+1</f>
        <v>7</v>
      </c>
      <c r="B68" s="169" t="s">
        <v>90</v>
      </c>
      <c r="C68" s="161" t="s">
        <v>15</v>
      </c>
      <c r="D68" s="162">
        <v>6</v>
      </c>
      <c r="E68" s="1"/>
      <c r="F68" s="3">
        <f>D68*E68</f>
        <v>0</v>
      </c>
      <c r="G68" s="165"/>
      <c r="H68" s="171"/>
      <c r="I68" s="3"/>
      <c r="J68" s="68"/>
    </row>
    <row r="69" spans="1:10" s="175" customFormat="1" ht="12" x14ac:dyDescent="0.2">
      <c r="A69" s="172"/>
      <c r="B69" s="69"/>
      <c r="C69" s="173"/>
      <c r="D69" s="174"/>
      <c r="E69" s="1"/>
      <c r="F69" s="3"/>
    </row>
    <row r="70" spans="1:10" s="175" customFormat="1" ht="228" x14ac:dyDescent="0.2">
      <c r="A70" s="172">
        <f>A68+1</f>
        <v>8</v>
      </c>
      <c r="B70" s="167" t="s">
        <v>189</v>
      </c>
      <c r="C70" s="173" t="s">
        <v>15</v>
      </c>
      <c r="D70" s="174">
        <v>2</v>
      </c>
      <c r="E70" s="1"/>
      <c r="F70" s="3">
        <f>D70*E70</f>
        <v>0</v>
      </c>
    </row>
    <row r="71" spans="1:10" s="4" customFormat="1" ht="12.75" x14ac:dyDescent="0.2">
      <c r="A71" s="159"/>
      <c r="B71" s="167"/>
      <c r="C71" s="161"/>
      <c r="D71" s="162"/>
      <c r="E71" s="36"/>
      <c r="F71" s="164"/>
      <c r="G71" s="165"/>
      <c r="H71" s="166"/>
      <c r="J71" s="50"/>
    </row>
    <row r="72" spans="1:10" s="4" customFormat="1" ht="120" x14ac:dyDescent="0.2">
      <c r="A72" s="159">
        <f>A66+1</f>
        <v>7</v>
      </c>
      <c r="B72" s="167" t="s">
        <v>188</v>
      </c>
      <c r="C72" s="161" t="s">
        <v>11</v>
      </c>
      <c r="D72" s="162">
        <v>1</v>
      </c>
      <c r="E72" s="36"/>
      <c r="F72" s="3">
        <f>D72*E72</f>
        <v>0</v>
      </c>
      <c r="G72" s="165"/>
      <c r="H72" s="168"/>
      <c r="I72" s="3"/>
      <c r="J72" s="68"/>
    </row>
    <row r="73" spans="1:10" s="4" customFormat="1" ht="12.75" x14ac:dyDescent="0.2">
      <c r="A73" s="159"/>
      <c r="B73" s="167"/>
      <c r="C73" s="161"/>
      <c r="D73" s="162"/>
      <c r="E73" s="36"/>
      <c r="F73" s="164"/>
      <c r="G73" s="165"/>
      <c r="H73" s="166"/>
      <c r="J73" s="50"/>
    </row>
    <row r="74" spans="1:10" s="4" customFormat="1" ht="36" x14ac:dyDescent="0.2">
      <c r="A74" s="159">
        <f>A68+1</f>
        <v>8</v>
      </c>
      <c r="B74" s="167" t="s">
        <v>190</v>
      </c>
      <c r="C74" s="161" t="s">
        <v>11</v>
      </c>
      <c r="D74" s="162">
        <v>1</v>
      </c>
      <c r="E74" s="36"/>
      <c r="F74" s="3">
        <f>D74*E74</f>
        <v>0</v>
      </c>
      <c r="G74" s="165"/>
      <c r="H74" s="168"/>
      <c r="I74" s="3"/>
      <c r="J74" s="68"/>
    </row>
    <row r="75" spans="1:10" s="29" customFormat="1" ht="12.75" x14ac:dyDescent="0.2">
      <c r="A75" s="159"/>
      <c r="B75" s="167"/>
      <c r="C75" s="161"/>
      <c r="D75" s="162"/>
      <c r="E75" s="36"/>
      <c r="F75" s="3"/>
      <c r="G75" s="165"/>
      <c r="H75" s="168"/>
      <c r="I75" s="3"/>
      <c r="J75" s="68"/>
    </row>
    <row r="76" spans="1:10" s="30" customFormat="1" ht="12.75" x14ac:dyDescent="0.25">
      <c r="A76" s="176" t="s">
        <v>4</v>
      </c>
      <c r="B76" s="167"/>
      <c r="C76" s="161"/>
      <c r="D76" s="162"/>
      <c r="E76" s="36"/>
      <c r="F76" s="164"/>
      <c r="G76" s="177"/>
      <c r="H76" s="178"/>
      <c r="I76" s="32"/>
      <c r="J76" s="50"/>
    </row>
    <row r="77" spans="1:10" s="4" customFormat="1" ht="12.75" x14ac:dyDescent="0.25">
      <c r="A77" s="179" t="str">
        <f>CONCATENATE("SKUPAJ:  ",B54)</f>
        <v>SKUPAJ:  I. PRIPRAVLJALNA in ZAKLJUČNA DELA</v>
      </c>
      <c r="B77" s="167"/>
      <c r="C77" s="161"/>
      <c r="D77" s="162"/>
      <c r="E77" s="36"/>
      <c r="F77" s="180">
        <f>SUM(F56:F74)</f>
        <v>0</v>
      </c>
      <c r="G77" s="165"/>
      <c r="H77" s="166"/>
      <c r="I77" s="180"/>
      <c r="J77" s="50"/>
    </row>
    <row r="78" spans="1:10" s="30" customFormat="1" ht="12.75" x14ac:dyDescent="0.25">
      <c r="A78" s="176" t="s">
        <v>4</v>
      </c>
      <c r="B78" s="167"/>
      <c r="C78" s="161"/>
      <c r="D78" s="162"/>
      <c r="E78" s="36"/>
      <c r="F78" s="164"/>
      <c r="G78" s="177"/>
      <c r="H78" s="178"/>
      <c r="I78" s="32"/>
      <c r="J78" s="50"/>
    </row>
    <row r="79" spans="1:10" s="30" customFormat="1" ht="12.75" x14ac:dyDescent="0.25">
      <c r="A79" s="181" t="s">
        <v>10</v>
      </c>
      <c r="B79" s="182"/>
      <c r="C79" s="183"/>
      <c r="D79" s="183"/>
      <c r="E79" s="37"/>
      <c r="F79" s="183"/>
      <c r="G79" s="177"/>
      <c r="H79" s="178"/>
      <c r="I79" s="32"/>
      <c r="J79" s="50"/>
    </row>
    <row r="80" spans="1:10" s="4" customFormat="1" ht="12.75" x14ac:dyDescent="0.2">
      <c r="A80" s="159" t="s">
        <v>10</v>
      </c>
      <c r="B80" s="160" t="s">
        <v>19</v>
      </c>
      <c r="C80" s="161" t="s">
        <v>9</v>
      </c>
      <c r="D80" s="162" t="s">
        <v>10</v>
      </c>
      <c r="E80" s="36"/>
      <c r="F80" s="164"/>
      <c r="G80" s="165"/>
      <c r="H80" s="166"/>
      <c r="J80" s="50"/>
    </row>
    <row r="81" spans="1:10" s="175" customFormat="1" ht="12.75" x14ac:dyDescent="0.2">
      <c r="A81" s="184"/>
      <c r="B81" s="69"/>
      <c r="C81" s="173"/>
      <c r="D81" s="174"/>
      <c r="E81" s="1"/>
      <c r="F81" s="3"/>
      <c r="H81" s="168"/>
      <c r="I81" s="3"/>
      <c r="J81" s="185"/>
    </row>
    <row r="82" spans="1:10" s="175" customFormat="1" ht="48" x14ac:dyDescent="0.2">
      <c r="A82" s="186">
        <v>1</v>
      </c>
      <c r="B82" s="69" t="s">
        <v>50</v>
      </c>
      <c r="C82" s="173" t="s">
        <v>11</v>
      </c>
      <c r="D82" s="174">
        <v>1</v>
      </c>
      <c r="E82" s="1"/>
      <c r="F82" s="3">
        <f>D82*E82</f>
        <v>0</v>
      </c>
      <c r="H82" s="168"/>
      <c r="I82" s="3"/>
      <c r="J82" s="185"/>
    </row>
    <row r="83" spans="1:10" s="175" customFormat="1" ht="12.75" x14ac:dyDescent="0.2">
      <c r="A83" s="184"/>
      <c r="B83" s="69"/>
      <c r="C83" s="173"/>
      <c r="D83" s="174"/>
      <c r="E83" s="1"/>
      <c r="F83" s="3"/>
      <c r="H83" s="185"/>
      <c r="I83" s="3"/>
      <c r="J83" s="185"/>
    </row>
    <row r="84" spans="1:10" s="175" customFormat="1" ht="72" x14ac:dyDescent="0.2">
      <c r="A84" s="186">
        <f>A82+1</f>
        <v>2</v>
      </c>
      <c r="B84" s="69" t="s">
        <v>51</v>
      </c>
      <c r="C84" s="173" t="s">
        <v>11</v>
      </c>
      <c r="D84" s="174">
        <v>1</v>
      </c>
      <c r="E84" s="1"/>
      <c r="F84" s="3">
        <f>D84*E84</f>
        <v>0</v>
      </c>
      <c r="H84" s="168"/>
      <c r="I84" s="3"/>
      <c r="J84" s="185"/>
    </row>
    <row r="85" spans="1:10" s="30" customFormat="1" ht="12.75" x14ac:dyDescent="0.25">
      <c r="A85" s="181" t="s">
        <v>10</v>
      </c>
      <c r="B85" s="182"/>
      <c r="C85" s="183"/>
      <c r="D85" s="183"/>
      <c r="E85" s="37"/>
      <c r="F85" s="183"/>
      <c r="G85" s="177"/>
      <c r="H85" s="178"/>
      <c r="I85" s="32"/>
      <c r="J85" s="50"/>
    </row>
    <row r="86" spans="1:10" s="30" customFormat="1" ht="12.75" x14ac:dyDescent="0.25">
      <c r="A86" s="176" t="s">
        <v>4</v>
      </c>
      <c r="B86" s="167"/>
      <c r="C86" s="161"/>
      <c r="D86" s="162"/>
      <c r="E86" s="36"/>
      <c r="F86" s="164"/>
      <c r="G86" s="177"/>
      <c r="H86" s="178"/>
      <c r="I86" s="32"/>
      <c r="J86" s="50"/>
    </row>
    <row r="87" spans="1:10" s="4" customFormat="1" ht="12.75" x14ac:dyDescent="0.25">
      <c r="A87" s="179" t="str">
        <f>CONCATENATE("SKUPAJ:  ",B80)</f>
        <v>SKUPAJ:  II. GEODETSKA DELA</v>
      </c>
      <c r="B87" s="167"/>
      <c r="C87" s="161"/>
      <c r="D87" s="162"/>
      <c r="E87" s="36"/>
      <c r="F87" s="180">
        <f>SUM(F80:F85)</f>
        <v>0</v>
      </c>
      <c r="G87" s="165"/>
      <c r="H87" s="166"/>
      <c r="I87" s="180"/>
      <c r="J87" s="50"/>
    </row>
    <row r="88" spans="1:10" s="32" customFormat="1" ht="12.75" x14ac:dyDescent="0.25">
      <c r="A88" s="187" t="s">
        <v>4</v>
      </c>
      <c r="B88" s="167"/>
      <c r="C88" s="161"/>
      <c r="D88" s="162"/>
      <c r="E88" s="36"/>
      <c r="F88" s="164"/>
      <c r="G88" s="177"/>
      <c r="H88" s="178"/>
      <c r="J88" s="50"/>
    </row>
    <row r="89" spans="1:10" s="30" customFormat="1" ht="12.75" x14ac:dyDescent="0.25">
      <c r="A89" s="176"/>
      <c r="B89" s="167"/>
      <c r="C89" s="161"/>
      <c r="D89" s="162"/>
      <c r="E89" s="36"/>
      <c r="F89" s="164"/>
      <c r="G89" s="177"/>
      <c r="H89" s="178"/>
      <c r="I89" s="32"/>
      <c r="J89" s="50"/>
    </row>
    <row r="90" spans="1:10" s="4" customFormat="1" ht="12.75" x14ac:dyDescent="0.2">
      <c r="A90" s="159" t="s">
        <v>10</v>
      </c>
      <c r="B90" s="160" t="s">
        <v>32</v>
      </c>
      <c r="C90" s="161" t="s">
        <v>9</v>
      </c>
      <c r="D90" s="162" t="s">
        <v>10</v>
      </c>
      <c r="E90" s="36"/>
      <c r="F90" s="164"/>
      <c r="G90" s="165"/>
      <c r="H90" s="166"/>
      <c r="J90" s="50"/>
    </row>
    <row r="91" spans="1:10" s="4" customFormat="1" ht="12.75" x14ac:dyDescent="0.2">
      <c r="A91" s="159"/>
      <c r="B91" s="160"/>
      <c r="C91" s="161"/>
      <c r="D91" s="162"/>
      <c r="E91" s="36"/>
      <c r="F91" s="164"/>
      <c r="G91" s="165"/>
      <c r="H91" s="166"/>
      <c r="J91" s="50"/>
    </row>
    <row r="92" spans="1:10" s="4" customFormat="1" ht="38.25" x14ac:dyDescent="0.2">
      <c r="A92" s="159"/>
      <c r="B92" s="188" t="s">
        <v>44</v>
      </c>
      <c r="C92" s="161"/>
      <c r="D92" s="162"/>
      <c r="E92" s="36"/>
      <c r="F92" s="164"/>
      <c r="G92" s="165"/>
      <c r="H92" s="166"/>
      <c r="J92" s="50"/>
    </row>
    <row r="93" spans="1:10" s="4" customFormat="1" ht="102" x14ac:dyDescent="0.2">
      <c r="A93" s="159"/>
      <c r="B93" s="189" t="s">
        <v>45</v>
      </c>
      <c r="C93" s="161"/>
      <c r="D93" s="162"/>
      <c r="E93" s="36"/>
      <c r="F93" s="164"/>
      <c r="G93" s="165"/>
      <c r="H93" s="166"/>
      <c r="J93" s="50"/>
    </row>
    <row r="94" spans="1:10" s="4" customFormat="1" ht="51" x14ac:dyDescent="0.2">
      <c r="A94" s="159"/>
      <c r="B94" s="190" t="s">
        <v>31</v>
      </c>
      <c r="C94" s="161"/>
      <c r="D94" s="162"/>
      <c r="E94" s="36"/>
      <c r="F94" s="164"/>
      <c r="G94" s="165"/>
      <c r="H94" s="166"/>
      <c r="J94" s="50"/>
    </row>
    <row r="95" spans="1:10" s="30" customFormat="1" ht="12.75" x14ac:dyDescent="0.25">
      <c r="A95" s="181" t="s">
        <v>10</v>
      </c>
      <c r="B95" s="182"/>
      <c r="C95" s="183"/>
      <c r="D95" s="183"/>
      <c r="E95" s="37"/>
      <c r="F95" s="183"/>
      <c r="G95" s="177"/>
      <c r="H95" s="178"/>
      <c r="I95" s="32"/>
      <c r="J95" s="50"/>
    </row>
    <row r="96" spans="1:10" s="29" customFormat="1" ht="48" x14ac:dyDescent="0.2">
      <c r="A96" s="159">
        <v>1</v>
      </c>
      <c r="B96" s="167" t="s">
        <v>42</v>
      </c>
      <c r="C96" s="161" t="s">
        <v>12</v>
      </c>
      <c r="D96" s="162">
        <v>10</v>
      </c>
      <c r="E96" s="36"/>
      <c r="F96" s="3">
        <f>D96*E96</f>
        <v>0</v>
      </c>
      <c r="G96" s="165"/>
      <c r="H96" s="168"/>
      <c r="I96" s="3"/>
      <c r="J96" s="50"/>
    </row>
    <row r="97" spans="1:10" s="30" customFormat="1" ht="12.75" x14ac:dyDescent="0.25">
      <c r="A97" s="181"/>
      <c r="B97" s="182"/>
      <c r="C97" s="183"/>
      <c r="D97" s="183"/>
      <c r="E97" s="37"/>
      <c r="F97" s="183"/>
      <c r="G97" s="177"/>
      <c r="H97" s="178"/>
      <c r="I97" s="32"/>
      <c r="J97" s="50"/>
    </row>
    <row r="98" spans="1:10" s="175" customFormat="1" ht="108" x14ac:dyDescent="0.2">
      <c r="A98" s="186">
        <f>A96+1</f>
        <v>2</v>
      </c>
      <c r="B98" s="69" t="s">
        <v>54</v>
      </c>
      <c r="C98" s="173" t="s">
        <v>12</v>
      </c>
      <c r="D98" s="174">
        <v>220</v>
      </c>
      <c r="E98" s="1"/>
      <c r="F98" s="3">
        <f>D98*E98</f>
        <v>0</v>
      </c>
      <c r="H98" s="168"/>
      <c r="I98" s="3"/>
      <c r="J98" s="185"/>
    </row>
    <row r="99" spans="1:10" s="30" customFormat="1" ht="12.75" x14ac:dyDescent="0.25">
      <c r="A99" s="181"/>
      <c r="B99" s="182"/>
      <c r="C99" s="183"/>
      <c r="D99" s="183"/>
      <c r="E99" s="37"/>
      <c r="F99" s="183"/>
      <c r="G99" s="177"/>
      <c r="H99" s="178"/>
      <c r="I99" s="32"/>
      <c r="J99" s="50"/>
    </row>
    <row r="100" spans="1:10" s="175" customFormat="1" ht="72" x14ac:dyDescent="0.2">
      <c r="A100" s="186">
        <f>A98+1</f>
        <v>3</v>
      </c>
      <c r="B100" s="69" t="s">
        <v>55</v>
      </c>
      <c r="C100" s="173" t="s">
        <v>12</v>
      </c>
      <c r="D100" s="174">
        <v>1162</v>
      </c>
      <c r="E100" s="1"/>
      <c r="F100" s="3">
        <f>D100*E100</f>
        <v>0</v>
      </c>
      <c r="H100" s="168"/>
      <c r="I100" s="3"/>
      <c r="J100" s="185"/>
    </row>
    <row r="101" spans="1:10" s="175" customFormat="1" ht="12.75" x14ac:dyDescent="0.2">
      <c r="A101" s="184"/>
      <c r="B101" s="69"/>
      <c r="C101" s="173"/>
      <c r="D101" s="174"/>
      <c r="E101" s="1"/>
      <c r="F101" s="3"/>
      <c r="H101" s="168"/>
      <c r="I101" s="3"/>
      <c r="J101" s="185"/>
    </row>
    <row r="102" spans="1:10" s="4" customFormat="1" ht="36" x14ac:dyDescent="0.2">
      <c r="A102" s="159">
        <f>A98+1</f>
        <v>3</v>
      </c>
      <c r="B102" s="167" t="s">
        <v>23</v>
      </c>
      <c r="C102" s="161" t="s">
        <v>12</v>
      </c>
      <c r="D102" s="162">
        <v>52</v>
      </c>
      <c r="E102" s="36"/>
      <c r="F102" s="3">
        <f>D102*E102</f>
        <v>0</v>
      </c>
      <c r="G102" s="165"/>
      <c r="H102" s="168"/>
      <c r="I102" s="3"/>
      <c r="J102" s="51"/>
    </row>
    <row r="103" spans="1:10" s="9" customFormat="1" ht="12.75" x14ac:dyDescent="0.2">
      <c r="A103" s="44"/>
      <c r="B103" s="69"/>
      <c r="C103" s="173"/>
      <c r="D103" s="174"/>
      <c r="E103" s="1"/>
      <c r="F103" s="3"/>
      <c r="G103" s="175"/>
      <c r="H103" s="168"/>
      <c r="I103" s="3"/>
      <c r="J103" s="185"/>
    </row>
    <row r="104" spans="1:10" s="29" customFormat="1" ht="48" x14ac:dyDescent="0.2">
      <c r="A104" s="159">
        <f>+A102+1</f>
        <v>4</v>
      </c>
      <c r="B104" s="167" t="s">
        <v>22</v>
      </c>
      <c r="C104" s="161" t="s">
        <v>13</v>
      </c>
      <c r="D104" s="162">
        <v>1550</v>
      </c>
      <c r="E104" s="36"/>
      <c r="F104" s="3">
        <f>D104*E104</f>
        <v>0</v>
      </c>
      <c r="G104" s="165"/>
      <c r="H104" s="168"/>
      <c r="I104" s="3"/>
      <c r="J104" s="50"/>
    </row>
    <row r="105" spans="1:10" s="9" customFormat="1" ht="12.75" x14ac:dyDescent="0.2">
      <c r="A105" s="44"/>
      <c r="B105" s="69"/>
      <c r="C105" s="173"/>
      <c r="D105" s="174"/>
      <c r="E105" s="1"/>
      <c r="F105" s="3"/>
      <c r="G105" s="175"/>
      <c r="H105" s="168"/>
      <c r="I105" s="3"/>
      <c r="J105" s="185"/>
    </row>
    <row r="106" spans="1:10" s="41" customFormat="1" ht="75.75" customHeight="1" x14ac:dyDescent="0.25">
      <c r="A106" s="191">
        <f>A104+1</f>
        <v>5</v>
      </c>
      <c r="B106" s="169" t="s">
        <v>37</v>
      </c>
      <c r="C106" s="192" t="s">
        <v>13</v>
      </c>
      <c r="D106" s="193">
        <v>1550</v>
      </c>
      <c r="E106" s="38"/>
      <c r="F106" s="3">
        <f>D106*E106</f>
        <v>0</v>
      </c>
      <c r="G106" s="264"/>
      <c r="H106" s="168"/>
      <c r="I106" s="3"/>
      <c r="J106" s="265"/>
    </row>
    <row r="107" spans="1:10" s="30" customFormat="1" ht="12.75" x14ac:dyDescent="0.25">
      <c r="A107" s="181"/>
      <c r="B107" s="182"/>
      <c r="C107" s="183"/>
      <c r="D107" s="183"/>
      <c r="E107" s="37"/>
      <c r="F107" s="183"/>
      <c r="G107" s="177"/>
      <c r="H107" s="178"/>
      <c r="I107" s="32"/>
      <c r="J107" s="50"/>
    </row>
    <row r="108" spans="1:10" s="29" customFormat="1" ht="135.75" customHeight="1" x14ac:dyDescent="0.2">
      <c r="A108" s="159">
        <f>A106+1</f>
        <v>6</v>
      </c>
      <c r="B108" s="69" t="s">
        <v>98</v>
      </c>
      <c r="C108" s="161" t="s">
        <v>12</v>
      </c>
      <c r="D108" s="162">
        <v>220</v>
      </c>
      <c r="E108" s="36"/>
      <c r="F108" s="3">
        <f>D108*E108</f>
        <v>0</v>
      </c>
      <c r="G108" s="165"/>
      <c r="H108" s="168"/>
      <c r="I108" s="3"/>
      <c r="J108" s="68"/>
    </row>
    <row r="109" spans="1:10" s="30" customFormat="1" ht="12.75" x14ac:dyDescent="0.25">
      <c r="A109" s="181"/>
      <c r="B109" s="182"/>
      <c r="C109" s="183"/>
      <c r="D109" s="183"/>
      <c r="E109" s="37"/>
      <c r="F109" s="183"/>
      <c r="G109" s="177"/>
      <c r="H109" s="178"/>
      <c r="I109" s="32"/>
      <c r="J109" s="50"/>
    </row>
    <row r="110" spans="1:10" s="29" customFormat="1" ht="96" x14ac:dyDescent="0.2">
      <c r="A110" s="159">
        <f>A108+1</f>
        <v>7</v>
      </c>
      <c r="B110" s="69" t="s">
        <v>72</v>
      </c>
      <c r="C110" s="161" t="s">
        <v>12</v>
      </c>
      <c r="D110" s="162">
        <v>590</v>
      </c>
      <c r="E110" s="36"/>
      <c r="F110" s="3">
        <f>D110*E110</f>
        <v>0</v>
      </c>
      <c r="G110" s="165"/>
      <c r="H110" s="168"/>
      <c r="I110" s="3"/>
      <c r="J110" s="68"/>
    </row>
    <row r="111" spans="1:10" s="4" customFormat="1" ht="12.75" x14ac:dyDescent="0.2">
      <c r="A111" s="159"/>
      <c r="B111" s="69"/>
      <c r="C111" s="161"/>
      <c r="D111" s="162"/>
      <c r="E111" s="36"/>
      <c r="F111" s="164"/>
      <c r="G111" s="165"/>
      <c r="H111" s="166"/>
      <c r="J111" s="50"/>
    </row>
    <row r="112" spans="1:10" s="175" customFormat="1" ht="60" x14ac:dyDescent="0.2">
      <c r="A112" s="186">
        <f>A108+1</f>
        <v>7</v>
      </c>
      <c r="B112" s="69" t="s">
        <v>49</v>
      </c>
      <c r="C112" s="173" t="s">
        <v>12</v>
      </c>
      <c r="D112" s="174">
        <v>180</v>
      </c>
      <c r="E112" s="1"/>
      <c r="F112" s="3">
        <f>D112*E112</f>
        <v>0</v>
      </c>
      <c r="H112" s="196"/>
      <c r="I112" s="3"/>
      <c r="J112" s="185"/>
    </row>
    <row r="113" spans="1:10" s="30" customFormat="1" ht="12.75" x14ac:dyDescent="0.25">
      <c r="A113" s="181"/>
      <c r="B113" s="182"/>
      <c r="C113" s="183"/>
      <c r="D113" s="183"/>
      <c r="E113" s="37"/>
      <c r="F113" s="183"/>
      <c r="G113" s="177"/>
      <c r="H113" s="178"/>
      <c r="I113" s="32"/>
      <c r="J113" s="50"/>
    </row>
    <row r="114" spans="1:10" s="29" customFormat="1" ht="84" x14ac:dyDescent="0.2">
      <c r="A114" s="159">
        <f>A112+1</f>
        <v>8</v>
      </c>
      <c r="B114" s="69" t="s">
        <v>30</v>
      </c>
      <c r="C114" s="161" t="s">
        <v>12</v>
      </c>
      <c r="D114" s="162">
        <v>992</v>
      </c>
      <c r="E114" s="36"/>
      <c r="F114" s="3">
        <f>D114*E114</f>
        <v>0</v>
      </c>
      <c r="G114" s="165"/>
      <c r="H114" s="168"/>
      <c r="I114" s="3"/>
      <c r="J114" s="68"/>
    </row>
    <row r="115" spans="1:10" s="30" customFormat="1" ht="12.75" x14ac:dyDescent="0.25">
      <c r="A115" s="181" t="s">
        <v>10</v>
      </c>
      <c r="B115" s="182"/>
      <c r="C115" s="183"/>
      <c r="D115" s="183"/>
      <c r="E115" s="37"/>
      <c r="F115" s="183"/>
      <c r="G115" s="177"/>
      <c r="H115" s="178"/>
      <c r="I115" s="32"/>
      <c r="J115" s="50"/>
    </row>
    <row r="116" spans="1:10" s="30" customFormat="1" ht="12.75" x14ac:dyDescent="0.25">
      <c r="A116" s="176" t="s">
        <v>4</v>
      </c>
      <c r="B116" s="167"/>
      <c r="C116" s="161"/>
      <c r="D116" s="162"/>
      <c r="E116" s="36"/>
      <c r="F116" s="164"/>
      <c r="G116" s="177"/>
      <c r="H116" s="178"/>
      <c r="I116" s="32"/>
      <c r="J116" s="50"/>
    </row>
    <row r="117" spans="1:10" s="4" customFormat="1" ht="12.75" x14ac:dyDescent="0.25">
      <c r="A117" s="179" t="str">
        <f>CONCATENATE("SKUPAJ:  ",B90)</f>
        <v>SKUPAJ:  III. ZEMELJSKA DELA</v>
      </c>
      <c r="B117" s="167"/>
      <c r="C117" s="161"/>
      <c r="D117" s="162"/>
      <c r="E117" s="36"/>
      <c r="F117" s="180">
        <f>SUM(F90:F116)</f>
        <v>0</v>
      </c>
      <c r="G117" s="165"/>
      <c r="H117" s="166"/>
      <c r="I117" s="180"/>
      <c r="J117" s="50"/>
    </row>
    <row r="118" spans="1:10" s="30" customFormat="1" ht="12.75" x14ac:dyDescent="0.25">
      <c r="A118" s="176" t="s">
        <v>4</v>
      </c>
      <c r="B118" s="167"/>
      <c r="C118" s="161"/>
      <c r="D118" s="162"/>
      <c r="E118" s="36"/>
      <c r="F118" s="164"/>
      <c r="G118" s="177"/>
      <c r="H118" s="178"/>
      <c r="I118" s="32"/>
      <c r="J118" s="50"/>
    </row>
    <row r="119" spans="1:10" s="32" customFormat="1" ht="12.75" x14ac:dyDescent="0.25">
      <c r="A119" s="187"/>
      <c r="B119" s="167"/>
      <c r="C119" s="161"/>
      <c r="D119" s="162"/>
      <c r="E119" s="36"/>
      <c r="F119" s="164"/>
      <c r="G119" s="177"/>
      <c r="H119" s="178"/>
      <c r="J119" s="50"/>
    </row>
    <row r="120" spans="1:10" s="29" customFormat="1" ht="12.75" x14ac:dyDescent="0.2">
      <c r="A120" s="159" t="s">
        <v>10</v>
      </c>
      <c r="B120" s="160" t="s">
        <v>33</v>
      </c>
      <c r="C120" s="161" t="s">
        <v>9</v>
      </c>
      <c r="D120" s="162" t="s">
        <v>10</v>
      </c>
      <c r="E120" s="36"/>
      <c r="F120" s="164"/>
      <c r="G120" s="165"/>
      <c r="H120" s="166"/>
      <c r="I120" s="4"/>
      <c r="J120" s="50"/>
    </row>
    <row r="121" spans="1:10" s="30" customFormat="1" ht="12.75" x14ac:dyDescent="0.25">
      <c r="A121" s="181" t="s">
        <v>10</v>
      </c>
      <c r="B121" s="182"/>
      <c r="C121" s="183"/>
      <c r="D121" s="183"/>
      <c r="E121" s="37"/>
      <c r="F121" s="183"/>
      <c r="G121" s="177"/>
      <c r="H121" s="178"/>
      <c r="I121" s="32"/>
      <c r="J121" s="50"/>
    </row>
    <row r="122" spans="1:10" s="29" customFormat="1" ht="60" x14ac:dyDescent="0.2">
      <c r="A122" s="159">
        <v>1</v>
      </c>
      <c r="B122" s="167" t="s">
        <v>38</v>
      </c>
      <c r="C122" s="161"/>
      <c r="D122" s="162"/>
      <c r="E122" s="36"/>
      <c r="F122" s="164"/>
      <c r="G122" s="165"/>
      <c r="H122" s="166"/>
      <c r="I122" s="4"/>
      <c r="J122" s="50"/>
    </row>
    <row r="123" spans="1:10" s="32" customFormat="1" ht="24" x14ac:dyDescent="0.25">
      <c r="A123" s="159" t="s">
        <v>16</v>
      </c>
      <c r="B123" s="197" t="s">
        <v>56</v>
      </c>
      <c r="C123" s="161" t="s">
        <v>12</v>
      </c>
      <c r="D123" s="162">
        <v>300</v>
      </c>
      <c r="E123" s="36"/>
      <c r="F123" s="3">
        <f>D123*E123</f>
        <v>0</v>
      </c>
      <c r="G123" s="177"/>
      <c r="H123" s="168"/>
      <c r="I123" s="3"/>
      <c r="J123" s="51"/>
    </row>
    <row r="124" spans="1:10" s="32" customFormat="1" ht="36" x14ac:dyDescent="0.25">
      <c r="A124" s="159" t="s">
        <v>17</v>
      </c>
      <c r="B124" s="197" t="s">
        <v>91</v>
      </c>
      <c r="C124" s="161" t="s">
        <v>12</v>
      </c>
      <c r="D124" s="162">
        <v>90</v>
      </c>
      <c r="E124" s="36"/>
      <c r="F124" s="3">
        <f>D124*E124</f>
        <v>0</v>
      </c>
      <c r="G124" s="177"/>
      <c r="H124" s="168"/>
      <c r="I124" s="3"/>
      <c r="J124" s="51"/>
    </row>
    <row r="125" spans="1:10" s="30" customFormat="1" ht="12.75" x14ac:dyDescent="0.25">
      <c r="A125" s="181"/>
      <c r="B125" s="182"/>
      <c r="C125" s="183"/>
      <c r="D125" s="183"/>
      <c r="E125" s="37"/>
      <c r="F125" s="183"/>
      <c r="G125" s="177"/>
      <c r="H125" s="178"/>
      <c r="I125" s="32"/>
      <c r="J125" s="50"/>
    </row>
    <row r="126" spans="1:10" s="29" customFormat="1" ht="72" x14ac:dyDescent="0.2">
      <c r="A126" s="159">
        <f>A122+1</f>
        <v>2</v>
      </c>
      <c r="B126" s="69" t="s">
        <v>77</v>
      </c>
      <c r="C126" s="161" t="s">
        <v>12</v>
      </c>
      <c r="D126" s="162">
        <v>15</v>
      </c>
      <c r="E126" s="36"/>
      <c r="F126" s="3">
        <f>D126*E126</f>
        <v>0</v>
      </c>
      <c r="G126" s="165"/>
      <c r="H126" s="168"/>
      <c r="I126" s="3"/>
      <c r="J126" s="68"/>
    </row>
    <row r="127" spans="1:10" s="30" customFormat="1" ht="12.75" x14ac:dyDescent="0.25">
      <c r="A127" s="181" t="s">
        <v>10</v>
      </c>
      <c r="B127" s="182"/>
      <c r="C127" s="183"/>
      <c r="D127" s="183"/>
      <c r="E127" s="37"/>
      <c r="F127" s="183"/>
      <c r="G127" s="177"/>
      <c r="H127" s="178"/>
      <c r="I127" s="32"/>
      <c r="J127" s="50"/>
    </row>
    <row r="128" spans="1:10" s="30" customFormat="1" ht="12.75" x14ac:dyDescent="0.25">
      <c r="A128" s="176" t="s">
        <v>4</v>
      </c>
      <c r="B128" s="167"/>
      <c r="C128" s="161"/>
      <c r="D128" s="162"/>
      <c r="E128" s="36"/>
      <c r="F128" s="164"/>
      <c r="G128" s="177"/>
      <c r="H128" s="178"/>
      <c r="I128" s="32"/>
      <c r="J128" s="50"/>
    </row>
    <row r="129" spans="1:10" s="4" customFormat="1" ht="12.75" x14ac:dyDescent="0.25">
      <c r="A129" s="179" t="str">
        <f>CONCATENATE("SKUPAJ:  ",B120)</f>
        <v>SKUPAJ:  IV. ZGORNJI USTROJ</v>
      </c>
      <c r="B129" s="167"/>
      <c r="C129" s="161"/>
      <c r="D129" s="162"/>
      <c r="E129" s="36"/>
      <c r="F129" s="180">
        <f>SUM(F120:F128)</f>
        <v>0</v>
      </c>
      <c r="G129" s="165"/>
      <c r="H129" s="166"/>
      <c r="I129" s="180"/>
      <c r="J129" s="50"/>
    </row>
    <row r="130" spans="1:10" s="30" customFormat="1" ht="12.75" x14ac:dyDescent="0.25">
      <c r="A130" s="176" t="s">
        <v>4</v>
      </c>
      <c r="B130" s="167"/>
      <c r="C130" s="161"/>
      <c r="D130" s="162"/>
      <c r="E130" s="36"/>
      <c r="F130" s="164"/>
      <c r="G130" s="177"/>
      <c r="H130" s="178"/>
      <c r="I130" s="32"/>
      <c r="J130" s="50"/>
    </row>
    <row r="131" spans="1:10" s="30" customFormat="1" ht="12.75" x14ac:dyDescent="0.25">
      <c r="A131" s="176"/>
      <c r="B131" s="167"/>
      <c r="C131" s="161"/>
      <c r="D131" s="162"/>
      <c r="E131" s="36"/>
      <c r="F131" s="164"/>
      <c r="G131" s="177"/>
      <c r="H131" s="178"/>
      <c r="I131" s="32"/>
      <c r="J131" s="50"/>
    </row>
    <row r="132" spans="1:10" s="4" customFormat="1" ht="12.75" x14ac:dyDescent="0.2">
      <c r="A132" s="159" t="s">
        <v>10</v>
      </c>
      <c r="B132" s="160" t="s">
        <v>34</v>
      </c>
      <c r="C132" s="161" t="s">
        <v>9</v>
      </c>
      <c r="D132" s="162" t="s">
        <v>10</v>
      </c>
      <c r="E132" s="36"/>
      <c r="F132" s="164"/>
      <c r="G132" s="165"/>
      <c r="H132" s="166"/>
      <c r="J132" s="50"/>
    </row>
    <row r="133" spans="1:10" s="30" customFormat="1" ht="12.75" x14ac:dyDescent="0.25">
      <c r="A133" s="181" t="s">
        <v>10</v>
      </c>
      <c r="B133" s="182"/>
      <c r="C133" s="183"/>
      <c r="D133" s="183"/>
      <c r="E133" s="37"/>
      <c r="F133" s="183"/>
      <c r="G133" s="177"/>
      <c r="H133" s="178"/>
      <c r="I133" s="32"/>
      <c r="J133" s="50"/>
    </row>
    <row r="134" spans="1:10" s="29" customFormat="1" ht="36" x14ac:dyDescent="0.2">
      <c r="A134" s="159">
        <v>1</v>
      </c>
      <c r="B134" s="167" t="s">
        <v>24</v>
      </c>
      <c r="C134" s="161" t="s">
        <v>13</v>
      </c>
      <c r="D134" s="162">
        <v>1550</v>
      </c>
      <c r="E134" s="36"/>
      <c r="F134" s="3">
        <f>D134*E134</f>
        <v>0</v>
      </c>
      <c r="G134" s="165"/>
      <c r="H134" s="168"/>
      <c r="I134" s="3"/>
      <c r="J134" s="50"/>
    </row>
    <row r="135" spans="1:10" s="30" customFormat="1" ht="12.75" x14ac:dyDescent="0.25">
      <c r="A135" s="181"/>
      <c r="B135" s="182"/>
      <c r="C135" s="183"/>
      <c r="D135" s="183"/>
      <c r="E135" s="37"/>
      <c r="F135" s="183"/>
      <c r="G135" s="177"/>
      <c r="H135" s="178"/>
      <c r="I135" s="32"/>
      <c r="J135" s="50"/>
    </row>
    <row r="136" spans="1:10" s="29" customFormat="1" ht="36" x14ac:dyDescent="0.2">
      <c r="A136" s="159">
        <f>+A134+1</f>
        <v>2</v>
      </c>
      <c r="B136" s="167" t="s">
        <v>92</v>
      </c>
      <c r="C136" s="161" t="s">
        <v>9</v>
      </c>
      <c r="D136" s="162" t="s">
        <v>10</v>
      </c>
      <c r="E136" s="36"/>
      <c r="F136" s="164"/>
      <c r="G136" s="165"/>
      <c r="H136" s="168"/>
      <c r="I136" s="3"/>
      <c r="J136" s="50"/>
    </row>
    <row r="137" spans="1:10" s="29" customFormat="1" ht="12.75" x14ac:dyDescent="0.2">
      <c r="A137" s="159" t="s">
        <v>16</v>
      </c>
      <c r="B137" s="198" t="s">
        <v>93</v>
      </c>
      <c r="C137" s="161" t="s">
        <v>13</v>
      </c>
      <c r="D137" s="162">
        <v>1200</v>
      </c>
      <c r="E137" s="36"/>
      <c r="F137" s="3">
        <f>D137*E137</f>
        <v>0</v>
      </c>
      <c r="G137" s="165"/>
      <c r="H137" s="168"/>
      <c r="I137" s="3"/>
      <c r="J137" s="50"/>
    </row>
    <row r="138" spans="1:10" s="30" customFormat="1" ht="12.75" x14ac:dyDescent="0.25">
      <c r="A138" s="181" t="s">
        <v>10</v>
      </c>
      <c r="B138" s="182"/>
      <c r="C138" s="183"/>
      <c r="D138" s="183"/>
      <c r="E138" s="37"/>
      <c r="F138" s="183"/>
      <c r="G138" s="177"/>
      <c r="H138" s="178"/>
      <c r="I138" s="32"/>
      <c r="J138" s="50"/>
    </row>
    <row r="139" spans="1:10" s="29" customFormat="1" ht="36" x14ac:dyDescent="0.2">
      <c r="A139" s="159">
        <f>+A136+1</f>
        <v>3</v>
      </c>
      <c r="B139" s="167" t="s">
        <v>62</v>
      </c>
      <c r="C139" s="161" t="s">
        <v>9</v>
      </c>
      <c r="D139" s="162" t="s">
        <v>10</v>
      </c>
      <c r="E139" s="36"/>
      <c r="F139" s="164"/>
      <c r="G139" s="165"/>
      <c r="H139" s="166"/>
      <c r="I139" s="4"/>
      <c r="J139" s="50"/>
    </row>
    <row r="140" spans="1:10" s="29" customFormat="1" ht="12.75" x14ac:dyDescent="0.2">
      <c r="A140" s="159" t="s">
        <v>16</v>
      </c>
      <c r="B140" s="198" t="s">
        <v>52</v>
      </c>
      <c r="C140" s="161" t="s">
        <v>13</v>
      </c>
      <c r="D140" s="162">
        <v>1200</v>
      </c>
      <c r="E140" s="36"/>
      <c r="F140" s="3">
        <f>D140*E140</f>
        <v>0</v>
      </c>
      <c r="G140" s="165"/>
      <c r="H140" s="168"/>
      <c r="I140" s="3"/>
      <c r="J140" s="50"/>
    </row>
    <row r="141" spans="1:10" s="9" customFormat="1" ht="12" x14ac:dyDescent="0.2">
      <c r="A141" s="251"/>
      <c r="B141" s="252"/>
      <c r="C141" s="173"/>
      <c r="D141" s="174"/>
      <c r="E141" s="1"/>
      <c r="F141" s="3"/>
      <c r="G141" s="175"/>
      <c r="H141" s="175"/>
      <c r="I141" s="175"/>
      <c r="J141" s="175"/>
    </row>
    <row r="142" spans="1:10" s="9" customFormat="1" ht="36" x14ac:dyDescent="0.2">
      <c r="A142" s="251">
        <f>A139+1</f>
        <v>4</v>
      </c>
      <c r="B142" s="253" t="s">
        <v>73</v>
      </c>
      <c r="C142" s="173"/>
      <c r="D142" s="174"/>
      <c r="E142" s="1"/>
      <c r="F142" s="3"/>
      <c r="G142" s="175"/>
      <c r="H142" s="175"/>
      <c r="I142" s="175"/>
      <c r="J142" s="175"/>
    </row>
    <row r="143" spans="1:10" s="29" customFormat="1" ht="12.75" x14ac:dyDescent="0.2">
      <c r="A143" s="159" t="s">
        <v>16</v>
      </c>
      <c r="B143" s="198" t="s">
        <v>74</v>
      </c>
      <c r="C143" s="161" t="s">
        <v>13</v>
      </c>
      <c r="D143" s="162">
        <v>350</v>
      </c>
      <c r="E143" s="36"/>
      <c r="F143" s="3">
        <f>D143*E143</f>
        <v>0</v>
      </c>
      <c r="G143" s="165"/>
      <c r="H143" s="196"/>
      <c r="I143" s="3"/>
      <c r="J143" s="50"/>
    </row>
    <row r="144" spans="1:10" s="9" customFormat="1" ht="12" x14ac:dyDescent="0.2">
      <c r="A144" s="251"/>
      <c r="B144" s="252"/>
      <c r="C144" s="173"/>
      <c r="D144" s="174"/>
      <c r="E144" s="1"/>
      <c r="F144" s="3"/>
      <c r="G144" s="175"/>
      <c r="H144" s="175"/>
      <c r="I144" s="175"/>
      <c r="J144" s="175"/>
    </row>
    <row r="145" spans="1:10" s="9" customFormat="1" ht="60" x14ac:dyDescent="0.2">
      <c r="A145" s="251">
        <f>A139+1</f>
        <v>4</v>
      </c>
      <c r="B145" s="253" t="s">
        <v>57</v>
      </c>
      <c r="C145" s="161" t="s">
        <v>13</v>
      </c>
      <c r="D145" s="162">
        <v>50</v>
      </c>
      <c r="E145" s="36"/>
      <c r="F145" s="3">
        <f>D145*E145</f>
        <v>0</v>
      </c>
      <c r="G145" s="175"/>
      <c r="H145" s="175"/>
      <c r="I145" s="175"/>
      <c r="J145" s="175"/>
    </row>
    <row r="146" spans="1:10" s="29" customFormat="1" ht="12.75" x14ac:dyDescent="0.2">
      <c r="A146" s="159"/>
      <c r="B146" s="198"/>
      <c r="E146" s="28"/>
      <c r="G146" s="165"/>
      <c r="H146" s="196"/>
      <c r="I146" s="3"/>
      <c r="J146" s="50"/>
    </row>
    <row r="147" spans="1:10" s="30" customFormat="1" ht="12.75" x14ac:dyDescent="0.25">
      <c r="A147" s="176" t="s">
        <v>4</v>
      </c>
      <c r="B147" s="167"/>
      <c r="C147" s="161"/>
      <c r="D147" s="162"/>
      <c r="E147" s="36"/>
      <c r="F147" s="164"/>
      <c r="G147" s="177"/>
      <c r="H147" s="178"/>
      <c r="I147" s="32"/>
      <c r="J147" s="50"/>
    </row>
    <row r="148" spans="1:10" s="4" customFormat="1" ht="12.75" x14ac:dyDescent="0.25">
      <c r="A148" s="179" t="str">
        <f>CONCATENATE("SKUPAJ:  ",B132)</f>
        <v>SKUPAJ:  V. ASFALTERSKA DELA</v>
      </c>
      <c r="B148" s="167"/>
      <c r="C148" s="161"/>
      <c r="D148" s="162"/>
      <c r="E148" s="36"/>
      <c r="F148" s="180">
        <f>SUM(F132:F147)</f>
        <v>0</v>
      </c>
      <c r="G148" s="165"/>
      <c r="H148" s="166"/>
      <c r="I148" s="180"/>
      <c r="J148" s="50"/>
    </row>
    <row r="149" spans="1:10" s="30" customFormat="1" ht="12.75" x14ac:dyDescent="0.25">
      <c r="A149" s="176" t="s">
        <v>4</v>
      </c>
      <c r="B149" s="167"/>
      <c r="C149" s="161"/>
      <c r="D149" s="162"/>
      <c r="E149" s="36"/>
      <c r="F149" s="164"/>
      <c r="G149" s="177"/>
      <c r="H149" s="178"/>
      <c r="I149" s="32"/>
      <c r="J149" s="50"/>
    </row>
    <row r="150" spans="1:10" s="30" customFormat="1" ht="12.75" x14ac:dyDescent="0.25">
      <c r="A150" s="176"/>
      <c r="B150" s="167"/>
      <c r="C150" s="161"/>
      <c r="D150" s="162"/>
      <c r="E150" s="36"/>
      <c r="F150" s="164"/>
      <c r="G150" s="177"/>
      <c r="H150" s="178"/>
      <c r="I150" s="32"/>
      <c r="J150" s="50"/>
    </row>
    <row r="151" spans="1:10" s="4" customFormat="1" ht="12.75" x14ac:dyDescent="0.2">
      <c r="A151" s="159" t="s">
        <v>10</v>
      </c>
      <c r="B151" s="160" t="s">
        <v>35</v>
      </c>
      <c r="C151" s="161" t="s">
        <v>9</v>
      </c>
      <c r="D151" s="162" t="s">
        <v>10</v>
      </c>
      <c r="E151" s="36"/>
      <c r="F151" s="164"/>
      <c r="G151" s="165"/>
      <c r="H151" s="166"/>
      <c r="J151" s="50"/>
    </row>
    <row r="152" spans="1:10" s="30" customFormat="1" ht="12.75" x14ac:dyDescent="0.25">
      <c r="A152" s="181" t="s">
        <v>10</v>
      </c>
      <c r="B152" s="182"/>
      <c r="C152" s="183"/>
      <c r="D152" s="183"/>
      <c r="E152" s="37"/>
      <c r="F152" s="183"/>
      <c r="G152" s="177"/>
      <c r="H152" s="178"/>
      <c r="I152" s="32"/>
      <c r="J152" s="50"/>
    </row>
    <row r="153" spans="1:10" s="4" customFormat="1" ht="72" x14ac:dyDescent="0.2">
      <c r="A153" s="159">
        <v>1</v>
      </c>
      <c r="B153" s="167" t="s">
        <v>43</v>
      </c>
      <c r="C153" s="161" t="s">
        <v>9</v>
      </c>
      <c r="D153" s="162" t="s">
        <v>10</v>
      </c>
      <c r="E153" s="36"/>
      <c r="F153" s="164"/>
      <c r="G153" s="165"/>
      <c r="H153" s="166"/>
      <c r="J153" s="50"/>
    </row>
    <row r="154" spans="1:10" s="4" customFormat="1" ht="12.75" x14ac:dyDescent="0.2">
      <c r="A154" s="159" t="s">
        <v>16</v>
      </c>
      <c r="B154" s="198" t="s">
        <v>48</v>
      </c>
      <c r="C154" s="161" t="s">
        <v>14</v>
      </c>
      <c r="D154" s="162">
        <v>210</v>
      </c>
      <c r="E154" s="36"/>
      <c r="F154" s="3">
        <f>D154*E154</f>
        <v>0</v>
      </c>
      <c r="G154" s="165"/>
      <c r="H154" s="168"/>
      <c r="I154" s="3"/>
      <c r="J154" s="50"/>
    </row>
    <row r="155" spans="1:10" s="4" customFormat="1" ht="12.75" x14ac:dyDescent="0.2">
      <c r="A155" s="159" t="s">
        <v>17</v>
      </c>
      <c r="B155" s="198" t="s">
        <v>60</v>
      </c>
      <c r="C155" s="161" t="s">
        <v>14</v>
      </c>
      <c r="D155" s="162">
        <v>210</v>
      </c>
      <c r="E155" s="36"/>
      <c r="F155" s="3">
        <f>D155*E155</f>
        <v>0</v>
      </c>
      <c r="G155" s="165"/>
      <c r="H155" s="168"/>
      <c r="I155" s="3"/>
      <c r="J155" s="50"/>
    </row>
    <row r="156" spans="1:10" s="4" customFormat="1" ht="12.75" x14ac:dyDescent="0.2">
      <c r="A156" s="159"/>
      <c r="B156" s="198"/>
      <c r="C156" s="161"/>
      <c r="D156" s="162"/>
      <c r="E156" s="36"/>
      <c r="F156" s="164"/>
      <c r="G156" s="165"/>
      <c r="H156" s="166"/>
      <c r="J156" s="50"/>
    </row>
    <row r="157" spans="1:10" s="30" customFormat="1" ht="12.75" x14ac:dyDescent="0.25">
      <c r="A157" s="176" t="s">
        <v>4</v>
      </c>
      <c r="B157" s="167"/>
      <c r="C157" s="161"/>
      <c r="D157" s="162"/>
      <c r="E157" s="36"/>
      <c r="F157" s="164"/>
      <c r="G157" s="177"/>
      <c r="H157" s="178"/>
      <c r="I157" s="32"/>
      <c r="J157" s="50"/>
    </row>
    <row r="158" spans="1:10" s="4" customFormat="1" ht="12.75" x14ac:dyDescent="0.25">
      <c r="A158" s="179" t="str">
        <f>CONCATENATE("SKUPAJ:  ",B151)</f>
        <v>SKUPAJ:  VI. ZIDARSKA DELA</v>
      </c>
      <c r="B158" s="167"/>
      <c r="C158" s="161"/>
      <c r="D158" s="162"/>
      <c r="E158" s="36"/>
      <c r="F158" s="180">
        <f>SUM(F151:F157)</f>
        <v>0</v>
      </c>
      <c r="G158" s="165"/>
      <c r="H158" s="166"/>
      <c r="I158" s="180"/>
      <c r="J158" s="50"/>
    </row>
    <row r="159" spans="1:10" s="30" customFormat="1" ht="12.75" x14ac:dyDescent="0.25">
      <c r="A159" s="176" t="s">
        <v>4</v>
      </c>
      <c r="B159" s="167"/>
      <c r="C159" s="161"/>
      <c r="D159" s="162"/>
      <c r="E159" s="36"/>
      <c r="F159" s="164"/>
      <c r="G159" s="177"/>
      <c r="H159" s="178"/>
      <c r="I159" s="32"/>
      <c r="J159" s="50"/>
    </row>
    <row r="160" spans="1:10" s="30" customFormat="1" ht="12.75" x14ac:dyDescent="0.25">
      <c r="A160" s="176"/>
      <c r="B160" s="167"/>
      <c r="C160" s="161"/>
      <c r="D160" s="162"/>
      <c r="E160" s="36"/>
      <c r="F160" s="164"/>
      <c r="G160" s="177"/>
      <c r="H160" s="178"/>
      <c r="I160" s="32"/>
      <c r="J160" s="50"/>
    </row>
    <row r="161" spans="1:10" s="29" customFormat="1" ht="12.75" x14ac:dyDescent="0.2">
      <c r="A161" s="159" t="s">
        <v>10</v>
      </c>
      <c r="B161" s="160" t="s">
        <v>76</v>
      </c>
      <c r="C161" s="161" t="s">
        <v>9</v>
      </c>
      <c r="D161" s="162" t="s">
        <v>10</v>
      </c>
      <c r="E161" s="36"/>
      <c r="F161" s="164"/>
      <c r="G161" s="165"/>
      <c r="H161" s="166"/>
      <c r="I161" s="4"/>
      <c r="J161" s="50"/>
    </row>
    <row r="162" spans="1:10" s="175" customFormat="1" ht="12.75" x14ac:dyDescent="0.2">
      <c r="A162" s="186"/>
      <c r="B162" s="69"/>
      <c r="C162" s="173"/>
      <c r="D162" s="174"/>
      <c r="E162" s="1"/>
      <c r="F162" s="3"/>
      <c r="H162" s="168"/>
      <c r="I162" s="3"/>
      <c r="J162" s="185"/>
    </row>
    <row r="163" spans="1:10" s="175" customFormat="1" ht="212.25" customHeight="1" x14ac:dyDescent="0.2">
      <c r="A163" s="186">
        <v>1</v>
      </c>
      <c r="B163" s="69" t="s">
        <v>104</v>
      </c>
      <c r="E163" s="2"/>
      <c r="H163" s="168"/>
      <c r="I163" s="3"/>
      <c r="J163" s="185"/>
    </row>
    <row r="164" spans="1:10" s="175" customFormat="1" ht="24" x14ac:dyDescent="0.2">
      <c r="A164" s="186"/>
      <c r="B164" s="254" t="s">
        <v>99</v>
      </c>
      <c r="C164" s="173" t="s">
        <v>14</v>
      </c>
      <c r="D164" s="174">
        <v>61</v>
      </c>
      <c r="E164" s="1"/>
      <c r="F164" s="3">
        <f>D164*E164</f>
        <v>0</v>
      </c>
      <c r="H164" s="168"/>
      <c r="I164" s="3"/>
      <c r="J164" s="185"/>
    </row>
    <row r="165" spans="1:10" s="175" customFormat="1" ht="12.75" x14ac:dyDescent="0.2">
      <c r="A165" s="186"/>
      <c r="B165" s="69"/>
      <c r="C165" s="173"/>
      <c r="D165" s="174"/>
      <c r="E165" s="1"/>
      <c r="F165" s="3"/>
      <c r="H165" s="168"/>
      <c r="I165" s="3"/>
      <c r="J165" s="185"/>
    </row>
    <row r="166" spans="1:10" s="175" customFormat="1" ht="248.25" customHeight="1" x14ac:dyDescent="0.2">
      <c r="A166" s="186">
        <f>A163+1</f>
        <v>2</v>
      </c>
      <c r="B166" s="69" t="s">
        <v>105</v>
      </c>
      <c r="E166" s="2"/>
      <c r="H166" s="168"/>
      <c r="I166" s="3"/>
      <c r="J166" s="185"/>
    </row>
    <row r="167" spans="1:10" s="175" customFormat="1" ht="24" x14ac:dyDescent="0.2">
      <c r="A167" s="186"/>
      <c r="B167" s="254" t="s">
        <v>101</v>
      </c>
      <c r="C167" s="173" t="s">
        <v>14</v>
      </c>
      <c r="D167" s="174">
        <v>24</v>
      </c>
      <c r="E167" s="1"/>
      <c r="F167" s="3">
        <f>D167*E167</f>
        <v>0</v>
      </c>
      <c r="H167" s="168"/>
      <c r="I167" s="3"/>
      <c r="J167" s="185"/>
    </row>
    <row r="168" spans="1:10" s="175" customFormat="1" ht="12.75" x14ac:dyDescent="0.2">
      <c r="A168" s="186"/>
      <c r="B168" s="69"/>
      <c r="C168" s="173"/>
      <c r="D168" s="174"/>
      <c r="E168" s="1"/>
      <c r="F168" s="3"/>
      <c r="H168" s="168"/>
      <c r="I168" s="3"/>
      <c r="J168" s="185"/>
    </row>
    <row r="169" spans="1:10" s="175" customFormat="1" ht="84" x14ac:dyDescent="0.2">
      <c r="A169" s="186">
        <f>A166+1</f>
        <v>3</v>
      </c>
      <c r="B169" s="69" t="s">
        <v>103</v>
      </c>
      <c r="E169" s="2"/>
      <c r="H169" s="168"/>
      <c r="I169" s="3"/>
      <c r="J169" s="185"/>
    </row>
    <row r="170" spans="1:10" s="175" customFormat="1" ht="12.75" x14ac:dyDescent="0.2">
      <c r="A170" s="186"/>
      <c r="B170" s="254" t="s">
        <v>11</v>
      </c>
      <c r="C170" s="173" t="s">
        <v>11</v>
      </c>
      <c r="D170" s="174">
        <v>1</v>
      </c>
      <c r="E170" s="1"/>
      <c r="F170" s="3">
        <f>D170*E170</f>
        <v>0</v>
      </c>
      <c r="H170" s="168"/>
      <c r="I170" s="3"/>
      <c r="J170" s="185"/>
    </row>
    <row r="171" spans="1:10" s="4" customFormat="1" ht="12.75" x14ac:dyDescent="0.2">
      <c r="A171" s="159"/>
      <c r="B171" s="198"/>
      <c r="C171" s="161"/>
      <c r="D171" s="162"/>
      <c r="E171" s="36"/>
      <c r="F171" s="164"/>
      <c r="G171" s="165"/>
      <c r="H171" s="166"/>
      <c r="J171" s="50"/>
    </row>
    <row r="172" spans="1:10" s="30" customFormat="1" ht="12.75" x14ac:dyDescent="0.25">
      <c r="A172" s="176" t="s">
        <v>4</v>
      </c>
      <c r="B172" s="167"/>
      <c r="C172" s="161"/>
      <c r="D172" s="162"/>
      <c r="E172" s="36"/>
      <c r="F172" s="164"/>
      <c r="G172" s="177"/>
      <c r="H172" s="178"/>
      <c r="I172" s="32"/>
      <c r="J172" s="50"/>
    </row>
    <row r="173" spans="1:10" s="4" customFormat="1" ht="12.75" x14ac:dyDescent="0.25">
      <c r="A173" s="179" t="str">
        <f>CONCATENATE("SKUPAJ:  ",B161)</f>
        <v xml:space="preserve">SKUPAJ:  VII. OGRAJE </v>
      </c>
      <c r="B173" s="167"/>
      <c r="C173" s="161"/>
      <c r="D173" s="162"/>
      <c r="E173" s="36"/>
      <c r="F173" s="180">
        <f>SUM(F162:F172)</f>
        <v>0</v>
      </c>
      <c r="G173" s="165"/>
      <c r="H173" s="166"/>
      <c r="I173" s="180"/>
      <c r="J173" s="50"/>
    </row>
    <row r="174" spans="1:10" s="30" customFormat="1" ht="12.75" x14ac:dyDescent="0.25">
      <c r="A174" s="176" t="s">
        <v>4</v>
      </c>
      <c r="B174" s="167"/>
      <c r="C174" s="161"/>
      <c r="D174" s="162"/>
      <c r="E174" s="36"/>
      <c r="F174" s="164"/>
      <c r="G174" s="177"/>
      <c r="H174" s="178"/>
      <c r="I174" s="32"/>
      <c r="J174" s="50"/>
    </row>
    <row r="175" spans="1:10" s="30" customFormat="1" ht="12.75" x14ac:dyDescent="0.25">
      <c r="A175" s="176"/>
      <c r="B175" s="167"/>
      <c r="C175" s="161"/>
      <c r="D175" s="162"/>
      <c r="E175" s="36"/>
      <c r="F175" s="164"/>
      <c r="G175" s="177"/>
      <c r="H175" s="178"/>
      <c r="I175" s="32"/>
      <c r="J175" s="50"/>
    </row>
    <row r="176" spans="1:10" s="175" customFormat="1" ht="12.75" x14ac:dyDescent="0.2">
      <c r="A176" s="184"/>
      <c r="B176" s="14" t="s">
        <v>119</v>
      </c>
      <c r="C176" s="173" t="s">
        <v>9</v>
      </c>
      <c r="D176" s="174" t="s">
        <v>10</v>
      </c>
      <c r="E176" s="1"/>
      <c r="F176" s="3"/>
      <c r="J176" s="185"/>
    </row>
    <row r="177" spans="1:10" s="175" customFormat="1" ht="12.75" x14ac:dyDescent="0.2">
      <c r="A177" s="184"/>
      <c r="B177" s="14"/>
      <c r="C177" s="173"/>
      <c r="D177" s="3"/>
      <c r="E177" s="1"/>
      <c r="F177" s="3"/>
      <c r="J177" s="185"/>
    </row>
    <row r="178" spans="1:10" s="175" customFormat="1" ht="36" x14ac:dyDescent="0.2">
      <c r="A178" s="255">
        <v>1</v>
      </c>
      <c r="B178" s="205" t="s">
        <v>2</v>
      </c>
      <c r="C178" s="256"/>
      <c r="D178" s="257"/>
      <c r="E178" s="38"/>
      <c r="F178" s="194"/>
      <c r="J178" s="185"/>
    </row>
    <row r="179" spans="1:10" s="175" customFormat="1" ht="24" x14ac:dyDescent="0.2">
      <c r="A179" s="255" t="s">
        <v>10</v>
      </c>
      <c r="B179" s="206" t="s">
        <v>79</v>
      </c>
      <c r="C179" s="256" t="s">
        <v>14</v>
      </c>
      <c r="D179" s="257">
        <v>205</v>
      </c>
      <c r="E179" s="38"/>
      <c r="F179" s="194">
        <f>D179*E179</f>
        <v>0</v>
      </c>
      <c r="H179" s="168">
        <f>390+350+440</f>
        <v>1180</v>
      </c>
      <c r="I179" s="3"/>
      <c r="J179" s="185"/>
    </row>
    <row r="180" spans="1:10" s="175" customFormat="1" ht="12.75" x14ac:dyDescent="0.2">
      <c r="A180" s="184"/>
      <c r="B180" s="190"/>
      <c r="C180" s="173"/>
      <c r="D180" s="3"/>
      <c r="E180" s="1"/>
      <c r="F180" s="3"/>
      <c r="J180" s="185"/>
    </row>
    <row r="181" spans="1:10" s="175" customFormat="1" ht="72" x14ac:dyDescent="0.2">
      <c r="A181" s="184">
        <f>A178+1</f>
        <v>2</v>
      </c>
      <c r="B181" s="69" t="s">
        <v>80</v>
      </c>
      <c r="C181" s="173" t="s">
        <v>12</v>
      </c>
      <c r="D181" s="3">
        <v>450</v>
      </c>
      <c r="E181" s="1"/>
      <c r="F181" s="3">
        <f>D181*E181</f>
        <v>0</v>
      </c>
      <c r="H181" s="168">
        <f>530+1060+310</f>
        <v>1900</v>
      </c>
      <c r="I181" s="3"/>
      <c r="J181" s="185"/>
    </row>
    <row r="182" spans="1:10" s="175" customFormat="1" ht="12.75" x14ac:dyDescent="0.2">
      <c r="A182" s="184"/>
      <c r="B182" s="190"/>
      <c r="C182" s="173"/>
      <c r="D182" s="3"/>
      <c r="E182" s="1"/>
      <c r="F182" s="3"/>
      <c r="J182" s="185"/>
    </row>
    <row r="183" spans="1:10" s="175" customFormat="1" ht="48" x14ac:dyDescent="0.2">
      <c r="A183" s="184">
        <f>A181+1</f>
        <v>3</v>
      </c>
      <c r="B183" s="69" t="s">
        <v>81</v>
      </c>
      <c r="C183" s="173" t="s">
        <v>13</v>
      </c>
      <c r="D183" s="3">
        <v>135</v>
      </c>
      <c r="E183" s="1"/>
      <c r="F183" s="3">
        <f>D183*E183</f>
        <v>0</v>
      </c>
      <c r="H183" s="168">
        <f>220+260+180</f>
        <v>660</v>
      </c>
      <c r="I183" s="3"/>
      <c r="J183" s="185"/>
    </row>
    <row r="184" spans="1:10" s="175" customFormat="1" ht="12.75" x14ac:dyDescent="0.2">
      <c r="A184" s="184"/>
      <c r="B184" s="69"/>
      <c r="C184" s="173"/>
      <c r="D184" s="3"/>
      <c r="E184" s="1"/>
      <c r="F184" s="3"/>
      <c r="J184" s="185"/>
    </row>
    <row r="185" spans="1:10" s="175" customFormat="1" ht="72" x14ac:dyDescent="0.2">
      <c r="A185" s="184">
        <f>A183+1</f>
        <v>4</v>
      </c>
      <c r="B185" s="69" t="s">
        <v>82</v>
      </c>
      <c r="C185" s="173" t="s">
        <v>12</v>
      </c>
      <c r="D185" s="3">
        <v>25</v>
      </c>
      <c r="E185" s="1"/>
      <c r="F185" s="3">
        <f>D185*E185</f>
        <v>0</v>
      </c>
      <c r="H185" s="168">
        <f>42+45+55</f>
        <v>142</v>
      </c>
      <c r="I185" s="3"/>
      <c r="J185" s="258"/>
    </row>
    <row r="186" spans="1:10" s="175" customFormat="1" ht="12.75" x14ac:dyDescent="0.2">
      <c r="A186" s="184"/>
      <c r="B186" s="69"/>
      <c r="C186" s="173"/>
      <c r="D186" s="3"/>
      <c r="E186" s="1"/>
      <c r="F186" s="3"/>
      <c r="J186" s="185"/>
    </row>
    <row r="187" spans="1:10" s="175" customFormat="1" ht="84" x14ac:dyDescent="0.2">
      <c r="A187" s="184">
        <f>A185+1</f>
        <v>5</v>
      </c>
      <c r="B187" s="69" t="s">
        <v>83</v>
      </c>
      <c r="C187" s="173" t="s">
        <v>12</v>
      </c>
      <c r="D187" s="3">
        <v>35</v>
      </c>
      <c r="E187" s="1"/>
      <c r="F187" s="3">
        <f>D187*E187</f>
        <v>0</v>
      </c>
      <c r="H187" s="168"/>
      <c r="I187" s="3"/>
      <c r="J187" s="185"/>
    </row>
    <row r="188" spans="1:10" s="175" customFormat="1" ht="12.75" x14ac:dyDescent="0.2">
      <c r="A188" s="184"/>
      <c r="B188" s="69"/>
      <c r="C188" s="173"/>
      <c r="D188" s="3"/>
      <c r="E188" s="1"/>
      <c r="F188" s="3"/>
      <c r="J188" s="185"/>
    </row>
    <row r="189" spans="1:10" s="175" customFormat="1" ht="72" x14ac:dyDescent="0.2">
      <c r="A189" s="184">
        <f>A187+1</f>
        <v>6</v>
      </c>
      <c r="B189" s="69" t="s">
        <v>26</v>
      </c>
      <c r="C189" s="173"/>
      <c r="D189" s="3"/>
      <c r="E189" s="1"/>
      <c r="F189" s="3"/>
      <c r="J189" s="185"/>
    </row>
    <row r="190" spans="1:10" s="175" customFormat="1" ht="12.75" x14ac:dyDescent="0.2">
      <c r="A190" s="184" t="s">
        <v>16</v>
      </c>
      <c r="B190" s="259" t="s">
        <v>39</v>
      </c>
      <c r="C190" s="173" t="s">
        <v>14</v>
      </c>
      <c r="D190" s="3">
        <v>35</v>
      </c>
      <c r="E190" s="1"/>
      <c r="F190" s="3">
        <f>D190*E190</f>
        <v>0</v>
      </c>
      <c r="H190" s="168"/>
      <c r="I190" s="3"/>
      <c r="J190" s="185"/>
    </row>
    <row r="191" spans="1:10" s="175" customFormat="1" ht="12.75" x14ac:dyDescent="0.2">
      <c r="A191" s="184" t="s">
        <v>17</v>
      </c>
      <c r="B191" s="259" t="s">
        <v>94</v>
      </c>
      <c r="C191" s="173" t="s">
        <v>14</v>
      </c>
      <c r="D191" s="3">
        <v>170</v>
      </c>
      <c r="E191" s="1"/>
      <c r="F191" s="3">
        <f>D191*E191</f>
        <v>0</v>
      </c>
      <c r="H191" s="168"/>
      <c r="I191" s="3"/>
      <c r="J191" s="185"/>
    </row>
    <row r="192" spans="1:10" s="175" customFormat="1" ht="12.75" x14ac:dyDescent="0.2">
      <c r="A192" s="184"/>
      <c r="B192" s="205"/>
      <c r="C192" s="173"/>
      <c r="D192" s="3"/>
      <c r="E192" s="1"/>
      <c r="F192" s="3"/>
      <c r="J192" s="185"/>
    </row>
    <row r="193" spans="1:10" s="175" customFormat="1" ht="72" x14ac:dyDescent="0.2">
      <c r="A193" s="184">
        <f>A189+1</f>
        <v>7</v>
      </c>
      <c r="B193" s="69" t="s">
        <v>86</v>
      </c>
      <c r="C193" s="173" t="s">
        <v>9</v>
      </c>
      <c r="D193" s="3" t="s">
        <v>10</v>
      </c>
      <c r="E193" s="1"/>
      <c r="F193" s="3" t="s">
        <v>10</v>
      </c>
      <c r="J193" s="185"/>
    </row>
    <row r="194" spans="1:10" s="175" customFormat="1" ht="24" x14ac:dyDescent="0.2">
      <c r="A194" s="184" t="s">
        <v>16</v>
      </c>
      <c r="B194" s="259" t="s">
        <v>106</v>
      </c>
      <c r="C194" s="173" t="s">
        <v>14</v>
      </c>
      <c r="D194" s="3">
        <v>14</v>
      </c>
      <c r="E194" s="1"/>
      <c r="F194" s="3">
        <f>D194*E194</f>
        <v>0</v>
      </c>
      <c r="H194" s="168"/>
      <c r="I194" s="3"/>
      <c r="J194" s="185"/>
    </row>
    <row r="195" spans="1:10" s="175" customFormat="1" ht="12.75" x14ac:dyDescent="0.2">
      <c r="A195" s="184"/>
      <c r="B195" s="259"/>
      <c r="C195" s="173"/>
      <c r="D195" s="3"/>
      <c r="E195" s="1"/>
      <c r="F195" s="3"/>
      <c r="J195" s="185"/>
    </row>
    <row r="196" spans="1:10" s="175" customFormat="1" ht="60" x14ac:dyDescent="0.2">
      <c r="A196" s="184">
        <f>A193+1</f>
        <v>8</v>
      </c>
      <c r="B196" s="69" t="s">
        <v>84</v>
      </c>
      <c r="C196" s="173"/>
      <c r="D196" s="3"/>
      <c r="E196" s="1"/>
      <c r="F196" s="3"/>
      <c r="J196" s="185"/>
    </row>
    <row r="197" spans="1:10" s="175" customFormat="1" ht="12.75" x14ac:dyDescent="0.2">
      <c r="A197" s="184" t="s">
        <v>16</v>
      </c>
      <c r="B197" s="206" t="s">
        <v>85</v>
      </c>
      <c r="C197" s="173" t="s">
        <v>15</v>
      </c>
      <c r="D197" s="3">
        <v>9</v>
      </c>
      <c r="E197" s="1"/>
      <c r="F197" s="3">
        <f>D197*E197</f>
        <v>0</v>
      </c>
      <c r="H197" s="168"/>
      <c r="I197" s="3"/>
      <c r="J197" s="185"/>
    </row>
    <row r="198" spans="1:10" s="175" customFormat="1" ht="12" x14ac:dyDescent="0.2">
      <c r="A198" s="172"/>
      <c r="B198" s="206"/>
      <c r="C198" s="173"/>
      <c r="D198" s="174"/>
      <c r="E198" s="1"/>
      <c r="F198" s="3"/>
    </row>
    <row r="199" spans="1:10" s="9" customFormat="1" ht="135.75" customHeight="1" x14ac:dyDescent="0.2">
      <c r="A199" s="251">
        <f>A196+1</f>
        <v>9</v>
      </c>
      <c r="B199" s="169" t="s">
        <v>59</v>
      </c>
      <c r="C199" s="173" t="s">
        <v>14</v>
      </c>
      <c r="D199" s="174">
        <v>180</v>
      </c>
      <c r="E199" s="1"/>
      <c r="F199" s="3">
        <f>D199*E199</f>
        <v>0</v>
      </c>
      <c r="G199" s="175"/>
      <c r="H199" s="175"/>
      <c r="I199" s="175"/>
      <c r="J199" s="175"/>
    </row>
    <row r="200" spans="1:10" s="175" customFormat="1" ht="12" x14ac:dyDescent="0.2">
      <c r="A200" s="172"/>
      <c r="B200" s="206"/>
      <c r="C200" s="173"/>
      <c r="D200" s="174"/>
      <c r="E200" s="1"/>
      <c r="F200" s="3"/>
    </row>
    <row r="201" spans="1:10" s="9" customFormat="1" ht="120" x14ac:dyDescent="0.2">
      <c r="A201" s="251">
        <f>A199+1</f>
        <v>10</v>
      </c>
      <c r="B201" s="169" t="s">
        <v>107</v>
      </c>
      <c r="C201" s="173" t="s">
        <v>14</v>
      </c>
      <c r="D201" s="174">
        <v>27</v>
      </c>
      <c r="E201" s="1"/>
      <c r="F201" s="3">
        <f>D201*E201</f>
        <v>0</v>
      </c>
      <c r="G201" s="175"/>
      <c r="H201" s="175"/>
      <c r="I201" s="175"/>
      <c r="J201" s="175"/>
    </row>
    <row r="202" spans="1:10" s="175" customFormat="1" ht="12.75" x14ac:dyDescent="0.2">
      <c r="A202" s="184"/>
      <c r="B202" s="69"/>
      <c r="C202" s="173"/>
      <c r="D202" s="3"/>
      <c r="E202" s="1"/>
      <c r="F202" s="3"/>
      <c r="J202" s="185"/>
    </row>
    <row r="203" spans="1:10" s="175" customFormat="1" ht="84" x14ac:dyDescent="0.2">
      <c r="A203" s="184">
        <f>A201+1</f>
        <v>11</v>
      </c>
      <c r="B203" s="205" t="s">
        <v>40</v>
      </c>
      <c r="C203" s="173" t="s">
        <v>15</v>
      </c>
      <c r="D203" s="174">
        <v>3</v>
      </c>
      <c r="E203" s="1"/>
      <c r="F203" s="3">
        <f>D203*E203</f>
        <v>0</v>
      </c>
      <c r="H203" s="168"/>
      <c r="I203" s="3"/>
      <c r="J203" s="185"/>
    </row>
    <row r="204" spans="1:10" s="175" customFormat="1" ht="12.75" x14ac:dyDescent="0.2">
      <c r="A204" s="184"/>
      <c r="B204" s="69"/>
      <c r="C204" s="173"/>
      <c r="D204" s="3"/>
      <c r="E204" s="1"/>
      <c r="F204" s="3"/>
      <c r="J204" s="185"/>
    </row>
    <row r="205" spans="1:10" s="175" customFormat="1" ht="96" x14ac:dyDescent="0.2">
      <c r="A205" s="184">
        <f>A203+1</f>
        <v>12</v>
      </c>
      <c r="B205" s="205" t="s">
        <v>41</v>
      </c>
      <c r="C205" s="173" t="s">
        <v>15</v>
      </c>
      <c r="D205" s="3">
        <v>4</v>
      </c>
      <c r="E205" s="1"/>
      <c r="F205" s="3">
        <f>D205*E205</f>
        <v>0</v>
      </c>
      <c r="H205" s="168"/>
      <c r="I205" s="3"/>
      <c r="J205" s="185"/>
    </row>
    <row r="206" spans="1:10" s="175" customFormat="1" ht="12.75" x14ac:dyDescent="0.2">
      <c r="A206" s="184"/>
      <c r="B206" s="206"/>
      <c r="C206" s="173"/>
      <c r="D206" s="3"/>
      <c r="E206" s="1"/>
      <c r="F206" s="3"/>
      <c r="J206" s="185"/>
    </row>
    <row r="207" spans="1:10" s="175" customFormat="1" ht="60" x14ac:dyDescent="0.2">
      <c r="A207" s="184">
        <f>A205+1</f>
        <v>13</v>
      </c>
      <c r="B207" s="69" t="s">
        <v>63</v>
      </c>
      <c r="C207" s="173" t="s">
        <v>15</v>
      </c>
      <c r="D207" s="3">
        <v>35</v>
      </c>
      <c r="E207" s="1"/>
      <c r="F207" s="3">
        <f>D207*E207</f>
        <v>0</v>
      </c>
      <c r="H207" s="168"/>
      <c r="I207" s="3"/>
      <c r="J207" s="185"/>
    </row>
    <row r="208" spans="1:10" s="175" customFormat="1" ht="12.75" x14ac:dyDescent="0.2">
      <c r="A208" s="184"/>
      <c r="B208" s="69"/>
      <c r="C208" s="173"/>
      <c r="D208" s="174"/>
      <c r="E208" s="1"/>
      <c r="F208" s="3"/>
      <c r="J208" s="185"/>
    </row>
    <row r="209" spans="1:10" s="175" customFormat="1" ht="60" x14ac:dyDescent="0.2">
      <c r="A209" s="184">
        <f>A207+1</f>
        <v>14</v>
      </c>
      <c r="B209" s="69" t="s">
        <v>1</v>
      </c>
      <c r="C209" s="173" t="s">
        <v>14</v>
      </c>
      <c r="D209" s="3">
        <f>D179</f>
        <v>205</v>
      </c>
      <c r="E209" s="1"/>
      <c r="F209" s="3">
        <f>D209*E209</f>
        <v>0</v>
      </c>
      <c r="H209" s="168"/>
      <c r="I209" s="3"/>
      <c r="J209" s="185"/>
    </row>
    <row r="210" spans="1:10" s="175" customFormat="1" ht="12.75" x14ac:dyDescent="0.2">
      <c r="A210" s="184"/>
      <c r="B210" s="69"/>
      <c r="C210" s="173"/>
      <c r="D210" s="3"/>
      <c r="E210" s="1"/>
      <c r="F210" s="3"/>
      <c r="J210" s="185"/>
    </row>
    <row r="211" spans="1:10" s="175" customFormat="1" ht="48" x14ac:dyDescent="0.2">
      <c r="A211" s="184">
        <f>A209+1</f>
        <v>15</v>
      </c>
      <c r="B211" s="69" t="s">
        <v>64</v>
      </c>
      <c r="C211" s="173" t="s">
        <v>12</v>
      </c>
      <c r="D211" s="3">
        <v>80</v>
      </c>
      <c r="E211" s="1"/>
      <c r="F211" s="3">
        <f>D211*E211</f>
        <v>0</v>
      </c>
      <c r="H211" s="168">
        <f>170+120+135</f>
        <v>425</v>
      </c>
      <c r="I211" s="3"/>
      <c r="J211" s="258"/>
    </row>
    <row r="212" spans="1:10" s="175" customFormat="1" ht="12.75" x14ac:dyDescent="0.2">
      <c r="A212" s="184" t="s">
        <v>10</v>
      </c>
      <c r="B212" s="69"/>
      <c r="C212" s="173"/>
      <c r="D212" s="3"/>
      <c r="E212" s="1"/>
      <c r="F212" s="3"/>
      <c r="J212" s="185"/>
    </row>
    <row r="213" spans="1:10" s="175" customFormat="1" ht="72" x14ac:dyDescent="0.2">
      <c r="A213" s="184">
        <f>A211+1</f>
        <v>16</v>
      </c>
      <c r="B213" s="69" t="s">
        <v>53</v>
      </c>
      <c r="C213" s="173" t="s">
        <v>12</v>
      </c>
      <c r="D213" s="3">
        <v>220</v>
      </c>
      <c r="E213" s="1"/>
      <c r="F213" s="3">
        <f>D213*E213</f>
        <v>0</v>
      </c>
      <c r="H213" s="168"/>
      <c r="I213" s="3"/>
      <c r="J213" s="185"/>
    </row>
    <row r="214" spans="1:10" s="175" customFormat="1" ht="12.75" x14ac:dyDescent="0.2">
      <c r="A214" s="184"/>
      <c r="B214" s="69"/>
      <c r="C214" s="173"/>
      <c r="D214" s="3"/>
      <c r="E214" s="1"/>
      <c r="F214" s="3"/>
      <c r="J214" s="185"/>
    </row>
    <row r="215" spans="1:10" s="175" customFormat="1" ht="36" x14ac:dyDescent="0.2">
      <c r="A215" s="184">
        <f>A213+1</f>
        <v>17</v>
      </c>
      <c r="B215" s="205" t="s">
        <v>28</v>
      </c>
      <c r="C215" s="173" t="s">
        <v>25</v>
      </c>
      <c r="D215" s="174">
        <v>30</v>
      </c>
      <c r="E215" s="1"/>
      <c r="F215" s="3">
        <f>D215*E215</f>
        <v>0</v>
      </c>
      <c r="H215" s="168"/>
      <c r="I215" s="3"/>
      <c r="J215" s="185"/>
    </row>
    <row r="216" spans="1:10" s="175" customFormat="1" ht="12.75" x14ac:dyDescent="0.2">
      <c r="A216" s="184" t="s">
        <v>10</v>
      </c>
      <c r="B216" s="69"/>
      <c r="C216" s="173"/>
      <c r="D216" s="3"/>
      <c r="E216" s="1"/>
      <c r="F216" s="3"/>
      <c r="J216" s="185"/>
    </row>
    <row r="217" spans="1:10" s="175" customFormat="1" ht="60" x14ac:dyDescent="0.2">
      <c r="A217" s="184">
        <f>A215+1</f>
        <v>18</v>
      </c>
      <c r="B217" s="69" t="s">
        <v>58</v>
      </c>
      <c r="C217" s="173" t="s">
        <v>12</v>
      </c>
      <c r="D217" s="3">
        <v>620</v>
      </c>
      <c r="E217" s="1"/>
      <c r="F217" s="3">
        <f>D217*E217</f>
        <v>0</v>
      </c>
      <c r="H217" s="168">
        <f>272+201+70</f>
        <v>543</v>
      </c>
      <c r="I217" s="3"/>
      <c r="J217" s="258"/>
    </row>
    <row r="218" spans="1:10" s="175" customFormat="1" ht="12.75" x14ac:dyDescent="0.2">
      <c r="A218" s="184"/>
      <c r="B218" s="69"/>
      <c r="C218" s="173"/>
      <c r="D218" s="3"/>
      <c r="E218" s="1"/>
      <c r="F218" s="3"/>
      <c r="H218" s="168"/>
      <c r="I218" s="3"/>
      <c r="J218" s="258"/>
    </row>
    <row r="219" spans="1:10" s="175" customFormat="1" ht="12.75" x14ac:dyDescent="0.2">
      <c r="A219" s="184"/>
      <c r="B219" s="260" t="s">
        <v>96</v>
      </c>
      <c r="C219" s="173"/>
      <c r="D219" s="261"/>
      <c r="E219" s="1"/>
      <c r="F219" s="3"/>
      <c r="J219" s="185"/>
    </row>
    <row r="220" spans="1:10" s="175" customFormat="1" ht="12.75" x14ac:dyDescent="0.2">
      <c r="A220" s="184"/>
      <c r="B220" s="206"/>
      <c r="C220" s="173"/>
      <c r="D220" s="261"/>
      <c r="E220" s="1"/>
      <c r="F220" s="3"/>
      <c r="J220" s="185"/>
    </row>
    <row r="221" spans="1:10" s="175" customFormat="1" ht="108" x14ac:dyDescent="0.2">
      <c r="A221" s="184">
        <f>A217+1</f>
        <v>19</v>
      </c>
      <c r="B221" s="69" t="s">
        <v>120</v>
      </c>
      <c r="C221" s="173" t="s">
        <v>15</v>
      </c>
      <c r="D221" s="3">
        <v>2</v>
      </c>
      <c r="E221" s="1"/>
      <c r="F221" s="3">
        <f>D221*E221</f>
        <v>0</v>
      </c>
      <c r="H221" s="168"/>
      <c r="I221" s="3"/>
      <c r="J221" s="185"/>
    </row>
    <row r="222" spans="1:10" s="9" customFormat="1" ht="12.75" x14ac:dyDescent="0.2">
      <c r="A222" s="44"/>
      <c r="B222" s="205"/>
      <c r="C222" s="173"/>
      <c r="D222" s="261"/>
      <c r="E222" s="1"/>
      <c r="F222" s="3"/>
      <c r="G222" s="175"/>
      <c r="H222" s="175"/>
      <c r="I222" s="175"/>
      <c r="J222" s="185"/>
    </row>
    <row r="223" spans="1:10" s="9" customFormat="1" ht="12.75" x14ac:dyDescent="0.2">
      <c r="A223" s="262" t="s">
        <v>4</v>
      </c>
      <c r="B223" s="253"/>
      <c r="C223" s="173"/>
      <c r="D223" s="174"/>
      <c r="E223" s="1"/>
      <c r="F223" s="3"/>
      <c r="G223" s="175"/>
      <c r="H223" s="175"/>
      <c r="I223" s="175"/>
      <c r="J223" s="185"/>
    </row>
    <row r="224" spans="1:10" s="175" customFormat="1" ht="12.75" x14ac:dyDescent="0.25">
      <c r="A224" s="179" t="str">
        <f>CONCATENATE("SKUPAJ:  ",B176)</f>
        <v>SKUPAJ:  VIII. KANALIZACIJA (meteorna)</v>
      </c>
      <c r="B224" s="69"/>
      <c r="C224" s="173"/>
      <c r="D224" s="174"/>
      <c r="E224" s="1"/>
      <c r="F224" s="207">
        <f>SUM(F176:F222)</f>
        <v>0</v>
      </c>
      <c r="I224" s="207"/>
      <c r="J224" s="185"/>
    </row>
    <row r="225" spans="1:10" s="9" customFormat="1" ht="12.75" x14ac:dyDescent="0.2">
      <c r="A225" s="262" t="s">
        <v>4</v>
      </c>
      <c r="B225" s="253"/>
      <c r="C225" s="173"/>
      <c r="D225" s="174"/>
      <c r="E225" s="1"/>
      <c r="F225" s="3"/>
      <c r="G225" s="175"/>
      <c r="H225" s="175"/>
      <c r="I225" s="175"/>
      <c r="J225" s="185"/>
    </row>
    <row r="226" spans="1:10" s="30" customFormat="1" ht="12.75" x14ac:dyDescent="0.25">
      <c r="A226" s="176"/>
      <c r="B226" s="167"/>
      <c r="C226" s="161"/>
      <c r="D226" s="162"/>
      <c r="E226" s="36"/>
      <c r="F226" s="164"/>
      <c r="G226" s="177"/>
      <c r="H226" s="178"/>
      <c r="I226" s="32"/>
      <c r="J226" s="50"/>
    </row>
    <row r="227" spans="1:10" s="4" customFormat="1" ht="12.75" x14ac:dyDescent="0.2">
      <c r="A227" s="159" t="s">
        <v>10</v>
      </c>
      <c r="B227" s="160" t="s">
        <v>67</v>
      </c>
      <c r="C227" s="161" t="s">
        <v>9</v>
      </c>
      <c r="D227" s="162" t="s">
        <v>10</v>
      </c>
      <c r="E227" s="36"/>
      <c r="F227" s="164"/>
      <c r="G227" s="165"/>
      <c r="H227" s="166"/>
      <c r="J227" s="50"/>
    </row>
    <row r="228" spans="1:10" s="175" customFormat="1" ht="12" x14ac:dyDescent="0.2">
      <c r="A228" s="172"/>
      <c r="B228" s="69"/>
      <c r="C228" s="173"/>
      <c r="D228" s="174"/>
      <c r="E228" s="1"/>
      <c r="F228" s="3"/>
    </row>
    <row r="229" spans="1:10" s="175" customFormat="1" ht="204" x14ac:dyDescent="0.2">
      <c r="A229" s="172">
        <v>1</v>
      </c>
      <c r="B229" s="167" t="s">
        <v>65</v>
      </c>
      <c r="C229" s="173" t="s">
        <v>15</v>
      </c>
      <c r="D229" s="174">
        <v>6</v>
      </c>
      <c r="E229" s="1"/>
      <c r="F229" s="3">
        <f>D229*E229</f>
        <v>0</v>
      </c>
    </row>
    <row r="230" spans="1:10" s="202" customFormat="1" ht="12.75" x14ac:dyDescent="0.2">
      <c r="A230" s="199"/>
      <c r="B230" s="263"/>
      <c r="C230" s="185"/>
      <c r="D230" s="201"/>
      <c r="E230" s="33"/>
      <c r="F230" s="201"/>
      <c r="G230" s="248"/>
      <c r="H230" s="168"/>
      <c r="I230" s="3"/>
      <c r="J230" s="185"/>
    </row>
    <row r="231" spans="1:10" s="175" customFormat="1" ht="24" x14ac:dyDescent="0.2">
      <c r="A231" s="172">
        <f>A229+1</f>
        <v>2</v>
      </c>
      <c r="B231" s="198" t="s">
        <v>113</v>
      </c>
      <c r="C231" s="173" t="s">
        <v>15</v>
      </c>
      <c r="D231" s="174">
        <v>1</v>
      </c>
      <c r="E231" s="1"/>
      <c r="F231" s="3">
        <f>D231*E231</f>
        <v>0</v>
      </c>
    </row>
    <row r="232" spans="1:10" s="175" customFormat="1" ht="12" x14ac:dyDescent="0.2">
      <c r="A232" s="172"/>
      <c r="B232" s="69"/>
      <c r="C232" s="173"/>
      <c r="D232" s="174"/>
      <c r="E232" s="1"/>
      <c r="F232" s="3"/>
    </row>
    <row r="233" spans="1:10" s="175" customFormat="1" ht="36" x14ac:dyDescent="0.2">
      <c r="A233" s="172">
        <f>A231+1</f>
        <v>3</v>
      </c>
      <c r="B233" s="198" t="s">
        <v>114</v>
      </c>
      <c r="C233" s="173" t="s">
        <v>15</v>
      </c>
      <c r="D233" s="174">
        <v>1</v>
      </c>
      <c r="E233" s="1"/>
      <c r="F233" s="3">
        <f>D233*E233</f>
        <v>0</v>
      </c>
    </row>
    <row r="234" spans="1:10" s="175" customFormat="1" ht="12" x14ac:dyDescent="0.2">
      <c r="A234" s="172"/>
      <c r="B234" s="69"/>
      <c r="C234" s="173"/>
      <c r="D234" s="174"/>
      <c r="E234" s="1"/>
      <c r="F234" s="3"/>
    </row>
    <row r="235" spans="1:10" s="175" customFormat="1" ht="60" x14ac:dyDescent="0.2">
      <c r="A235" s="172">
        <f>A233+1</f>
        <v>4</v>
      </c>
      <c r="B235" s="198" t="s">
        <v>115</v>
      </c>
      <c r="C235" s="173" t="s">
        <v>15</v>
      </c>
      <c r="D235" s="174">
        <v>1</v>
      </c>
      <c r="E235" s="1"/>
      <c r="F235" s="3">
        <f>D235*E235</f>
        <v>0</v>
      </c>
    </row>
    <row r="236" spans="1:10" s="202" customFormat="1" ht="12.75" x14ac:dyDescent="0.2">
      <c r="A236" s="199"/>
      <c r="B236" s="200"/>
      <c r="C236" s="185"/>
      <c r="D236" s="201"/>
      <c r="E236" s="33"/>
      <c r="F236" s="201"/>
      <c r="G236" s="248"/>
      <c r="H236" s="248"/>
      <c r="I236" s="248"/>
      <c r="J236" s="185"/>
    </row>
    <row r="237" spans="1:10" s="202" customFormat="1" ht="36" x14ac:dyDescent="0.2">
      <c r="A237" s="199">
        <f>A235+1</f>
        <v>5</v>
      </c>
      <c r="B237" s="203" t="s">
        <v>66</v>
      </c>
      <c r="C237" s="185"/>
      <c r="D237" s="201"/>
      <c r="E237" s="33"/>
      <c r="F237" s="201"/>
      <c r="G237" s="248"/>
      <c r="H237" s="248"/>
      <c r="I237" s="248"/>
      <c r="J237" s="185"/>
    </row>
    <row r="238" spans="1:10" s="202" customFormat="1" ht="24" x14ac:dyDescent="0.2">
      <c r="A238" s="199"/>
      <c r="B238" s="204" t="s">
        <v>95</v>
      </c>
      <c r="C238" s="185" t="s">
        <v>14</v>
      </c>
      <c r="D238" s="201">
        <v>180</v>
      </c>
      <c r="E238" s="33"/>
      <c r="F238" s="201">
        <f>D238*E238</f>
        <v>0</v>
      </c>
      <c r="G238" s="248"/>
      <c r="H238" s="196"/>
      <c r="I238" s="3"/>
      <c r="J238" s="185"/>
    </row>
    <row r="239" spans="1:10" s="202" customFormat="1" ht="12.75" x14ac:dyDescent="0.2">
      <c r="A239" s="199"/>
      <c r="B239" s="204" t="s">
        <v>75</v>
      </c>
      <c r="C239" s="185" t="s">
        <v>13</v>
      </c>
      <c r="D239" s="201">
        <v>45</v>
      </c>
      <c r="E239" s="33"/>
      <c r="F239" s="201">
        <f>D239*E239</f>
        <v>0</v>
      </c>
      <c r="G239" s="248"/>
      <c r="H239" s="196"/>
      <c r="I239" s="3"/>
      <c r="J239" s="185"/>
    </row>
    <row r="240" spans="1:10" s="202" customFormat="1" ht="12.75" x14ac:dyDescent="0.2">
      <c r="A240" s="199"/>
      <c r="B240" s="204" t="s">
        <v>121</v>
      </c>
      <c r="C240" s="185" t="s">
        <v>13</v>
      </c>
      <c r="D240" s="201">
        <v>2</v>
      </c>
      <c r="E240" s="33"/>
      <c r="F240" s="201">
        <f>D240*E240</f>
        <v>0</v>
      </c>
      <c r="G240" s="248"/>
      <c r="H240" s="196"/>
      <c r="I240" s="3"/>
      <c r="J240" s="185"/>
    </row>
    <row r="241" spans="1:10" s="202" customFormat="1" ht="12.75" x14ac:dyDescent="0.2">
      <c r="A241" s="199"/>
      <c r="B241" s="205"/>
      <c r="C241" s="185"/>
      <c r="D241" s="201"/>
      <c r="E241" s="33"/>
      <c r="F241" s="201"/>
      <c r="G241" s="248"/>
      <c r="H241" s="248"/>
      <c r="I241" s="248"/>
      <c r="J241" s="185"/>
    </row>
    <row r="242" spans="1:10" s="30" customFormat="1" ht="12.75" x14ac:dyDescent="0.25">
      <c r="A242" s="176" t="s">
        <v>4</v>
      </c>
      <c r="B242" s="167"/>
      <c r="C242" s="161"/>
      <c r="D242" s="162"/>
      <c r="E242" s="36"/>
      <c r="F242" s="164"/>
      <c r="G242" s="177"/>
      <c r="H242" s="178"/>
      <c r="I242" s="32"/>
      <c r="J242" s="50"/>
    </row>
    <row r="243" spans="1:10" s="4" customFormat="1" ht="12.75" x14ac:dyDescent="0.25">
      <c r="A243" s="179" t="str">
        <f>CONCATENATE("SKUPAJ:  ",B227)</f>
        <v>SKUPAJ:  IX. SIGNALIZACIJA</v>
      </c>
      <c r="B243" s="167"/>
      <c r="C243" s="161"/>
      <c r="D243" s="162"/>
      <c r="E243" s="36"/>
      <c r="F243" s="180">
        <f>SUM(F227:F242)</f>
        <v>0</v>
      </c>
      <c r="G243" s="165"/>
      <c r="H243" s="166"/>
      <c r="I243" s="180"/>
      <c r="J243" s="50"/>
    </row>
    <row r="244" spans="1:10" s="30" customFormat="1" ht="12.75" x14ac:dyDescent="0.25">
      <c r="A244" s="176" t="s">
        <v>4</v>
      </c>
      <c r="B244" s="167"/>
      <c r="C244" s="161"/>
      <c r="D244" s="162"/>
      <c r="E244" s="36"/>
      <c r="F244" s="164"/>
      <c r="G244" s="177"/>
      <c r="H244" s="178"/>
      <c r="I244" s="32"/>
      <c r="J244" s="50"/>
    </row>
    <row r="245" spans="1:10" s="30" customFormat="1" ht="12.75" x14ac:dyDescent="0.25">
      <c r="A245" s="176"/>
      <c r="B245" s="167"/>
      <c r="C245" s="161"/>
      <c r="D245" s="162"/>
      <c r="E245" s="36"/>
      <c r="F245" s="164"/>
      <c r="G245" s="177"/>
      <c r="H245" s="178"/>
      <c r="I245" s="32"/>
      <c r="J245" s="50"/>
    </row>
    <row r="246" spans="1:10" s="4" customFormat="1" ht="12.75" x14ac:dyDescent="0.2">
      <c r="A246" s="159" t="s">
        <v>10</v>
      </c>
      <c r="B246" s="160" t="s">
        <v>68</v>
      </c>
      <c r="C246" s="161" t="s">
        <v>9</v>
      </c>
      <c r="D246" s="162" t="s">
        <v>10</v>
      </c>
      <c r="E246" s="36"/>
      <c r="F246" s="164"/>
      <c r="G246" s="165"/>
      <c r="H246" s="166"/>
      <c r="J246" s="50"/>
    </row>
    <row r="247" spans="1:10" s="32" customFormat="1" ht="12.75" x14ac:dyDescent="0.25">
      <c r="A247" s="181" t="s">
        <v>10</v>
      </c>
      <c r="B247" s="182"/>
      <c r="C247" s="183"/>
      <c r="D247" s="183"/>
      <c r="E247" s="37"/>
      <c r="F247" s="183"/>
      <c r="G247" s="177"/>
      <c r="H247" s="178"/>
      <c r="J247" s="50"/>
    </row>
    <row r="248" spans="1:10" s="4" customFormat="1" ht="48" x14ac:dyDescent="0.2">
      <c r="A248" s="159">
        <v>1</v>
      </c>
      <c r="B248" s="167" t="s">
        <v>46</v>
      </c>
      <c r="C248" s="161" t="s">
        <v>13</v>
      </c>
      <c r="D248" s="162">
        <v>720</v>
      </c>
      <c r="E248" s="36"/>
      <c r="F248" s="3">
        <f>D248*E248</f>
        <v>0</v>
      </c>
      <c r="G248" s="165"/>
      <c r="H248" s="168"/>
      <c r="I248" s="3"/>
      <c r="J248" s="50"/>
    </row>
    <row r="249" spans="1:10" s="32" customFormat="1" ht="12.75" x14ac:dyDescent="0.25">
      <c r="A249" s="181" t="s">
        <v>10</v>
      </c>
      <c r="B249" s="182"/>
      <c r="C249" s="183"/>
      <c r="D249" s="183"/>
      <c r="E249" s="37"/>
      <c r="F249" s="183"/>
      <c r="G249" s="177"/>
      <c r="H249" s="178"/>
      <c r="J249" s="50"/>
    </row>
    <row r="250" spans="1:10" s="4" customFormat="1" ht="108" x14ac:dyDescent="0.2">
      <c r="A250" s="159">
        <f>A248+1</f>
        <v>2</v>
      </c>
      <c r="B250" s="167" t="s">
        <v>78</v>
      </c>
      <c r="C250" s="161"/>
      <c r="D250" s="162"/>
      <c r="E250" s="36"/>
      <c r="F250" s="3"/>
      <c r="G250" s="165"/>
      <c r="H250" s="168"/>
      <c r="I250" s="3"/>
      <c r="J250" s="50"/>
    </row>
    <row r="251" spans="1:10" s="175" customFormat="1" ht="12.75" x14ac:dyDescent="0.2">
      <c r="A251" s="184"/>
      <c r="B251" s="206" t="s">
        <v>100</v>
      </c>
      <c r="C251" s="161" t="s">
        <v>14</v>
      </c>
      <c r="D251" s="162">
        <v>61</v>
      </c>
      <c r="E251" s="36"/>
      <c r="F251" s="3">
        <f>D251*E251</f>
        <v>0</v>
      </c>
      <c r="H251" s="168"/>
      <c r="I251" s="3"/>
      <c r="J251" s="185"/>
    </row>
    <row r="252" spans="1:10" s="175" customFormat="1" ht="12.75" x14ac:dyDescent="0.2">
      <c r="A252" s="184"/>
      <c r="B252" s="206" t="s">
        <v>112</v>
      </c>
      <c r="C252" s="161" t="s">
        <v>14</v>
      </c>
      <c r="D252" s="162">
        <v>19</v>
      </c>
      <c r="E252" s="36"/>
      <c r="F252" s="3">
        <f>D252*E252</f>
        <v>0</v>
      </c>
      <c r="H252" s="168"/>
      <c r="I252" s="3"/>
      <c r="J252" s="185"/>
    </row>
    <row r="253" spans="1:10" s="175" customFormat="1" ht="12.75" x14ac:dyDescent="0.2">
      <c r="A253" s="184"/>
      <c r="B253" s="206" t="s">
        <v>102</v>
      </c>
      <c r="C253" s="161" t="s">
        <v>14</v>
      </c>
      <c r="D253" s="162">
        <v>24</v>
      </c>
      <c r="E253" s="36"/>
      <c r="F253" s="3">
        <f>D253*E253</f>
        <v>0</v>
      </c>
      <c r="H253" s="168"/>
      <c r="I253" s="3"/>
      <c r="J253" s="185"/>
    </row>
    <row r="254" spans="1:10" s="175" customFormat="1" ht="12.75" x14ac:dyDescent="0.2">
      <c r="A254" s="184"/>
      <c r="B254" s="206"/>
      <c r="C254" s="161"/>
      <c r="D254" s="162"/>
      <c r="E254" s="36"/>
      <c r="F254" s="3"/>
      <c r="H254" s="168"/>
      <c r="I254" s="3"/>
      <c r="J254" s="185"/>
    </row>
    <row r="255" spans="1:10" s="32" customFormat="1" ht="12.75" x14ac:dyDescent="0.25">
      <c r="A255" s="187" t="s">
        <v>47</v>
      </c>
      <c r="B255" s="167"/>
      <c r="C255" s="161"/>
      <c r="D255" s="162"/>
      <c r="E255" s="36"/>
      <c r="F255" s="164"/>
      <c r="G255" s="177"/>
      <c r="H255" s="178"/>
      <c r="J255" s="50"/>
    </row>
    <row r="256" spans="1:10" s="4" customFormat="1" ht="12.75" x14ac:dyDescent="0.25">
      <c r="A256" s="179" t="str">
        <f>CONCATENATE("SKUPAJ:  ",B246)</f>
        <v>SKUPAJ:  X. HORTIKULTURA</v>
      </c>
      <c r="B256" s="167"/>
      <c r="C256" s="161"/>
      <c r="D256" s="162"/>
      <c r="E256" s="36"/>
      <c r="F256" s="180">
        <f>SUM(F246:F255)</f>
        <v>0</v>
      </c>
      <c r="G256" s="165"/>
      <c r="H256" s="166"/>
      <c r="I256" s="207"/>
      <c r="J256" s="50"/>
    </row>
    <row r="257" spans="1:10" s="32" customFormat="1" ht="12.75" x14ac:dyDescent="0.25">
      <c r="A257" s="187" t="s">
        <v>47</v>
      </c>
      <c r="B257" s="167"/>
      <c r="C257" s="161"/>
      <c r="D257" s="162"/>
      <c r="E257" s="36"/>
      <c r="F257" s="164"/>
      <c r="G257" s="177"/>
      <c r="H257" s="178"/>
      <c r="J257" s="50"/>
    </row>
    <row r="258" spans="1:10" s="4" customFormat="1" ht="12.75" x14ac:dyDescent="0.2">
      <c r="A258" s="159"/>
      <c r="B258" s="167"/>
      <c r="C258" s="161"/>
      <c r="D258" s="162"/>
      <c r="E258" s="36"/>
      <c r="F258" s="164"/>
      <c r="G258" s="165"/>
      <c r="H258" s="166"/>
      <c r="J258" s="50"/>
    </row>
    <row r="259" spans="1:10" s="4" customFormat="1" ht="12.75" x14ac:dyDescent="0.2">
      <c r="A259" s="159" t="s">
        <v>10</v>
      </c>
      <c r="B259" s="160" t="s">
        <v>69</v>
      </c>
      <c r="C259" s="161" t="s">
        <v>9</v>
      </c>
      <c r="D259" s="162" t="s">
        <v>10</v>
      </c>
      <c r="E259" s="36"/>
      <c r="F259" s="164"/>
      <c r="G259" s="165"/>
      <c r="H259" s="166"/>
      <c r="J259" s="50"/>
    </row>
    <row r="260" spans="1:10" s="32" customFormat="1" ht="12.75" x14ac:dyDescent="0.25">
      <c r="A260" s="181" t="s">
        <v>10</v>
      </c>
      <c r="B260" s="182"/>
      <c r="C260" s="183"/>
      <c r="D260" s="183"/>
      <c r="E260" s="37"/>
      <c r="F260" s="183"/>
      <c r="G260" s="177"/>
      <c r="H260" s="178"/>
      <c r="J260" s="50"/>
    </row>
    <row r="261" spans="1:10" s="4" customFormat="1" ht="51.75" customHeight="1" x14ac:dyDescent="0.2">
      <c r="A261" s="159">
        <v>1</v>
      </c>
      <c r="B261" s="167" t="s">
        <v>109</v>
      </c>
      <c r="C261" s="161"/>
      <c r="D261" s="162"/>
      <c r="E261" s="36"/>
      <c r="F261" s="3"/>
      <c r="G261" s="165"/>
      <c r="H261" s="168"/>
      <c r="I261" s="3"/>
      <c r="J261" s="50"/>
    </row>
    <row r="262" spans="1:10" s="4" customFormat="1" ht="24" x14ac:dyDescent="0.2">
      <c r="A262" s="331" t="s">
        <v>205</v>
      </c>
      <c r="B262" s="332" t="s">
        <v>200</v>
      </c>
      <c r="C262" s="333"/>
      <c r="D262" s="334"/>
      <c r="E262" s="335"/>
      <c r="F262" s="336"/>
      <c r="G262" s="165"/>
      <c r="H262" s="168"/>
      <c r="I262" s="3"/>
      <c r="J262" s="50"/>
    </row>
    <row r="263" spans="1:10" s="4" customFormat="1" ht="12.75" x14ac:dyDescent="0.2">
      <c r="A263" s="331"/>
      <c r="B263" s="332" t="s">
        <v>201</v>
      </c>
      <c r="C263" s="333" t="s">
        <v>12</v>
      </c>
      <c r="D263" s="334">
        <f>0.8*0.6*80</f>
        <v>38.4</v>
      </c>
      <c r="E263" s="335"/>
      <c r="F263" s="336">
        <f t="shared" ref="F263:F278" si="0">D263*E263</f>
        <v>0</v>
      </c>
      <c r="G263" s="165"/>
      <c r="H263" s="168"/>
      <c r="I263" s="3"/>
      <c r="J263" s="50"/>
    </row>
    <row r="264" spans="1:10" s="4" customFormat="1" ht="12.75" x14ac:dyDescent="0.2">
      <c r="A264" s="331"/>
      <c r="B264" s="332" t="s">
        <v>203</v>
      </c>
      <c r="C264" s="333" t="s">
        <v>202</v>
      </c>
      <c r="D264" s="334">
        <v>80</v>
      </c>
      <c r="E264" s="335"/>
      <c r="F264" s="336">
        <f t="shared" si="0"/>
        <v>0</v>
      </c>
      <c r="G264" s="165"/>
      <c r="H264" s="168"/>
      <c r="I264" s="3"/>
      <c r="J264" s="50"/>
    </row>
    <row r="265" spans="1:10" s="4" customFormat="1" ht="12.75" x14ac:dyDescent="0.2">
      <c r="A265" s="331"/>
      <c r="B265" s="332" t="s">
        <v>204</v>
      </c>
      <c r="C265" s="333" t="s">
        <v>12</v>
      </c>
      <c r="D265" s="334">
        <f>0.6*0.2*80</f>
        <v>9.6</v>
      </c>
      <c r="E265" s="335"/>
      <c r="F265" s="336">
        <f t="shared" si="0"/>
        <v>0</v>
      </c>
      <c r="G265" s="165"/>
      <c r="H265" s="168"/>
      <c r="I265" s="3"/>
      <c r="J265" s="50"/>
    </row>
    <row r="266" spans="1:10" s="4" customFormat="1" ht="12.75" x14ac:dyDescent="0.2">
      <c r="A266" s="331" t="s">
        <v>209</v>
      </c>
      <c r="B266" s="332" t="s">
        <v>206</v>
      </c>
      <c r="C266" s="333"/>
      <c r="D266" s="334"/>
      <c r="E266" s="335"/>
      <c r="F266" s="336"/>
      <c r="G266" s="165"/>
      <c r="H266" s="168"/>
      <c r="I266" s="3"/>
      <c r="J266" s="50"/>
    </row>
    <row r="267" spans="1:10" s="4" customFormat="1" ht="12.75" x14ac:dyDescent="0.2">
      <c r="A267" s="331"/>
      <c r="B267" s="332" t="s">
        <v>201</v>
      </c>
      <c r="C267" s="333" t="s">
        <v>12</v>
      </c>
      <c r="D267" s="334">
        <f>0.8*0.6*110</f>
        <v>52.8</v>
      </c>
      <c r="E267" s="335"/>
      <c r="F267" s="336">
        <f t="shared" si="0"/>
        <v>0</v>
      </c>
      <c r="G267" s="165"/>
      <c r="H267" s="168"/>
      <c r="I267" s="3"/>
      <c r="J267" s="50"/>
    </row>
    <row r="268" spans="1:10" s="4" customFormat="1" ht="12.75" x14ac:dyDescent="0.2">
      <c r="A268" s="331"/>
      <c r="B268" s="332" t="s">
        <v>207</v>
      </c>
      <c r="C268" s="333" t="s">
        <v>202</v>
      </c>
      <c r="D268" s="334">
        <v>110</v>
      </c>
      <c r="E268" s="335"/>
      <c r="F268" s="336">
        <f t="shared" si="0"/>
        <v>0</v>
      </c>
      <c r="G268" s="165"/>
      <c r="H268" s="168"/>
      <c r="I268" s="3"/>
      <c r="J268" s="50"/>
    </row>
    <row r="269" spans="1:10" s="4" customFormat="1" ht="12.75" x14ac:dyDescent="0.2">
      <c r="A269" s="331"/>
      <c r="B269" s="332" t="s">
        <v>208</v>
      </c>
      <c r="C269" s="333" t="s">
        <v>12</v>
      </c>
      <c r="D269" s="334">
        <f>0.6*0.2*110</f>
        <v>13.2</v>
      </c>
      <c r="E269" s="335"/>
      <c r="F269" s="336">
        <f t="shared" si="0"/>
        <v>0</v>
      </c>
      <c r="G269" s="165"/>
      <c r="H269" s="168"/>
      <c r="I269" s="3"/>
      <c r="J269" s="50"/>
    </row>
    <row r="270" spans="1:10" s="4" customFormat="1" ht="24" x14ac:dyDescent="0.2">
      <c r="A270" s="331" t="s">
        <v>211</v>
      </c>
      <c r="B270" s="332" t="s">
        <v>210</v>
      </c>
      <c r="C270" s="333"/>
      <c r="D270" s="334"/>
      <c r="E270" s="335"/>
      <c r="F270" s="336"/>
      <c r="G270" s="165"/>
      <c r="H270" s="168"/>
      <c r="I270" s="3"/>
      <c r="J270" s="50"/>
    </row>
    <row r="271" spans="1:10" s="4" customFormat="1" ht="12.75" x14ac:dyDescent="0.2">
      <c r="A271" s="331"/>
      <c r="B271" s="332" t="s">
        <v>201</v>
      </c>
      <c r="C271" s="333" t="s">
        <v>12</v>
      </c>
      <c r="D271" s="334">
        <f>0.8*0.6*120</f>
        <v>57.599999999999994</v>
      </c>
      <c r="E271" s="335"/>
      <c r="F271" s="336">
        <f t="shared" si="0"/>
        <v>0</v>
      </c>
      <c r="G271" s="165"/>
      <c r="H271" s="168"/>
      <c r="I271" s="3"/>
      <c r="J271" s="50"/>
    </row>
    <row r="272" spans="1:10" s="4" customFormat="1" ht="12.75" x14ac:dyDescent="0.2">
      <c r="A272" s="331"/>
      <c r="B272" s="332" t="s">
        <v>207</v>
      </c>
      <c r="C272" s="333" t="s">
        <v>202</v>
      </c>
      <c r="D272" s="334">
        <v>120</v>
      </c>
      <c r="E272" s="335"/>
      <c r="F272" s="336">
        <f t="shared" si="0"/>
        <v>0</v>
      </c>
      <c r="G272" s="165"/>
      <c r="H272" s="168"/>
      <c r="I272" s="3"/>
      <c r="J272" s="50"/>
    </row>
    <row r="273" spans="1:10" s="4" customFormat="1" ht="12.75" x14ac:dyDescent="0.2">
      <c r="A273" s="331"/>
      <c r="B273" s="332" t="s">
        <v>208</v>
      </c>
      <c r="C273" s="333" t="s">
        <v>12</v>
      </c>
      <c r="D273" s="334">
        <f>0.6*0.2*120</f>
        <v>14.399999999999999</v>
      </c>
      <c r="E273" s="335"/>
      <c r="F273" s="336">
        <f t="shared" si="0"/>
        <v>0</v>
      </c>
      <c r="G273" s="165"/>
      <c r="H273" s="168"/>
      <c r="I273" s="3"/>
      <c r="J273" s="50"/>
    </row>
    <row r="274" spans="1:10" s="4" customFormat="1" ht="12.75" x14ac:dyDescent="0.2">
      <c r="A274" s="331" t="s">
        <v>212</v>
      </c>
      <c r="B274" s="332" t="s">
        <v>213</v>
      </c>
      <c r="C274" s="333"/>
      <c r="D274" s="334"/>
      <c r="E274" s="335"/>
      <c r="F274" s="336"/>
      <c r="G274" s="165"/>
      <c r="H274" s="168"/>
      <c r="I274" s="3"/>
      <c r="J274" s="50"/>
    </row>
    <row r="275" spans="1:10" s="4" customFormat="1" ht="12.75" x14ac:dyDescent="0.2">
      <c r="A275" s="331"/>
      <c r="B275" s="332" t="s">
        <v>201</v>
      </c>
      <c r="C275" s="333" t="s">
        <v>12</v>
      </c>
      <c r="D275" s="334">
        <f>0.8*0.6*40</f>
        <v>19.2</v>
      </c>
      <c r="E275" s="335"/>
      <c r="F275" s="336">
        <f t="shared" si="0"/>
        <v>0</v>
      </c>
      <c r="G275" s="165"/>
      <c r="H275" s="168"/>
      <c r="I275" s="3"/>
      <c r="J275" s="50"/>
    </row>
    <row r="276" spans="1:10" s="4" customFormat="1" ht="12.75" x14ac:dyDescent="0.2">
      <c r="A276" s="331"/>
      <c r="B276" s="332" t="s">
        <v>207</v>
      </c>
      <c r="C276" s="333" t="s">
        <v>202</v>
      </c>
      <c r="D276" s="334">
        <v>40</v>
      </c>
      <c r="E276" s="335"/>
      <c r="F276" s="336">
        <f t="shared" si="0"/>
        <v>0</v>
      </c>
      <c r="G276" s="165"/>
      <c r="H276" s="168"/>
      <c r="I276" s="3"/>
      <c r="J276" s="50"/>
    </row>
    <row r="277" spans="1:10" s="4" customFormat="1" ht="12.75" x14ac:dyDescent="0.2">
      <c r="A277" s="331"/>
      <c r="B277" s="332" t="s">
        <v>208</v>
      </c>
      <c r="C277" s="333" t="s">
        <v>12</v>
      </c>
      <c r="D277" s="334">
        <f>0.6*0.2*40</f>
        <v>4.8</v>
      </c>
      <c r="E277" s="335"/>
      <c r="F277" s="336">
        <f t="shared" si="0"/>
        <v>0</v>
      </c>
      <c r="G277" s="165"/>
      <c r="H277" s="168"/>
      <c r="I277" s="3"/>
      <c r="J277" s="50"/>
    </row>
    <row r="278" spans="1:10" s="4" customFormat="1" ht="12.75" x14ac:dyDescent="0.2">
      <c r="A278" s="159"/>
      <c r="B278" s="167"/>
      <c r="C278" s="161"/>
      <c r="D278" s="162"/>
      <c r="E278" s="36"/>
      <c r="F278" s="3"/>
      <c r="G278" s="165"/>
      <c r="H278" s="168"/>
      <c r="I278" s="3"/>
      <c r="J278" s="50"/>
    </row>
    <row r="279" spans="1:10" s="4" customFormat="1" ht="115.5" customHeight="1" x14ac:dyDescent="0.2">
      <c r="A279" s="159">
        <f>A261+1</f>
        <v>2</v>
      </c>
      <c r="B279" s="167" t="s">
        <v>110</v>
      </c>
      <c r="C279" s="161" t="s">
        <v>25</v>
      </c>
      <c r="D279" s="162">
        <v>20</v>
      </c>
      <c r="E279" s="36"/>
      <c r="F279" s="3">
        <f>D279*E279</f>
        <v>0</v>
      </c>
      <c r="G279" s="165"/>
      <c r="H279" s="168"/>
      <c r="I279" s="3"/>
      <c r="J279" s="50"/>
    </row>
    <row r="280" spans="1:10" s="175" customFormat="1" ht="12.75" x14ac:dyDescent="0.2">
      <c r="A280" s="184"/>
      <c r="B280" s="205"/>
      <c r="C280" s="173"/>
      <c r="D280" s="174"/>
      <c r="E280" s="1"/>
      <c r="F280" s="3"/>
      <c r="H280" s="168"/>
      <c r="I280" s="3"/>
      <c r="J280" s="185"/>
    </row>
    <row r="281" spans="1:10" s="32" customFormat="1" ht="12.75" x14ac:dyDescent="0.25">
      <c r="A281" s="187" t="s">
        <v>47</v>
      </c>
      <c r="B281" s="167"/>
      <c r="C281" s="161"/>
      <c r="D281" s="162"/>
      <c r="E281" s="163"/>
      <c r="F281" s="164"/>
      <c r="G281" s="177"/>
      <c r="H281" s="178"/>
      <c r="J281" s="50"/>
    </row>
    <row r="282" spans="1:10" s="4" customFormat="1" ht="12.75" x14ac:dyDescent="0.25">
      <c r="A282" s="179" t="str">
        <f>CONCATENATE("SKUPAJ:  ",B259)</f>
        <v>SKUPAJ:  XI. ZAŠČITA OBSTOJEČIH KOMUNALNIH VODOV</v>
      </c>
      <c r="B282" s="167"/>
      <c r="C282" s="161"/>
      <c r="D282" s="162"/>
      <c r="E282" s="163"/>
      <c r="F282" s="180">
        <f>SUM(F259:F281)</f>
        <v>0</v>
      </c>
      <c r="G282" s="165"/>
      <c r="H282" s="166"/>
      <c r="I282" s="207"/>
      <c r="J282" s="50"/>
    </row>
    <row r="283" spans="1:10" s="32" customFormat="1" ht="12.75" x14ac:dyDescent="0.25">
      <c r="A283" s="187" t="s">
        <v>47</v>
      </c>
      <c r="B283" s="167"/>
      <c r="C283" s="161"/>
      <c r="D283" s="162"/>
      <c r="E283" s="163"/>
      <c r="F283" s="164"/>
      <c r="G283" s="177"/>
      <c r="H283" s="178"/>
      <c r="J283" s="50"/>
    </row>
    <row r="284" spans="1:10" s="4" customFormat="1" ht="12.75" x14ac:dyDescent="0.2">
      <c r="A284" s="159"/>
      <c r="B284" s="167"/>
      <c r="C284" s="161"/>
      <c r="D284" s="162"/>
      <c r="E284" s="163"/>
      <c r="F284" s="164"/>
      <c r="G284" s="165"/>
      <c r="H284" s="166"/>
      <c r="J284" s="50"/>
    </row>
    <row r="285" spans="1:10" s="30" customFormat="1" ht="12.75" x14ac:dyDescent="0.25">
      <c r="A285" s="181" t="s">
        <v>10</v>
      </c>
      <c r="B285" s="182"/>
      <c r="C285" s="183"/>
      <c r="D285" s="183"/>
      <c r="E285" s="183"/>
      <c r="F285" s="183"/>
      <c r="G285" s="177"/>
      <c r="H285" s="178"/>
      <c r="I285" s="32"/>
      <c r="J285" s="50"/>
    </row>
    <row r="286" spans="1:10" s="29" customFormat="1" ht="12.75" x14ac:dyDescent="0.2">
      <c r="A286" s="159" t="s">
        <v>10</v>
      </c>
      <c r="B286" s="160" t="s">
        <v>27</v>
      </c>
      <c r="C286" s="161" t="s">
        <v>9</v>
      </c>
      <c r="D286" s="162" t="s">
        <v>10</v>
      </c>
      <c r="E286" s="163" t="s">
        <v>9</v>
      </c>
      <c r="F286" s="164" t="str">
        <f>IF(B286="REKAPITULACIJA",+SUM(F$1:F285),IF(E286=" ","",+D286*E286))</f>
        <v/>
      </c>
      <c r="G286" s="4"/>
      <c r="H286" s="4"/>
      <c r="I286" s="4"/>
      <c r="J286" s="50"/>
    </row>
    <row r="287" spans="1:10" s="30" customFormat="1" ht="12.75" x14ac:dyDescent="0.25">
      <c r="A287" s="181" t="s">
        <v>10</v>
      </c>
      <c r="B287" s="182"/>
      <c r="C287" s="183"/>
      <c r="D287" s="183"/>
      <c r="E287" s="183"/>
      <c r="F287" s="183"/>
      <c r="G287" s="32"/>
      <c r="H287" s="32"/>
      <c r="I287" s="32"/>
      <c r="J287" s="50"/>
    </row>
    <row r="288" spans="1:10" s="30" customFormat="1" thickBot="1" x14ac:dyDescent="0.3">
      <c r="A288" s="181"/>
      <c r="B288" s="182"/>
      <c r="C288" s="183"/>
      <c r="D288" s="183"/>
      <c r="E288" s="183"/>
      <c r="F288" s="183"/>
      <c r="G288" s="32"/>
      <c r="H288" s="32"/>
      <c r="I288" s="32"/>
      <c r="J288" s="50"/>
    </row>
    <row r="289" spans="1:10" s="4" customFormat="1" ht="12.75" x14ac:dyDescent="0.2">
      <c r="A289" s="159" t="s">
        <v>10</v>
      </c>
      <c r="B289" s="208" t="str">
        <f>+B54</f>
        <v>I. PRIPRAVLJALNA in ZAKLJUČNA DELA</v>
      </c>
      <c r="C289" s="209" t="s">
        <v>9</v>
      </c>
      <c r="D289" s="210" t="s">
        <v>10</v>
      </c>
      <c r="E289" s="211" t="s">
        <v>9</v>
      </c>
      <c r="F289" s="212">
        <f>+F77</f>
        <v>0</v>
      </c>
      <c r="I289" s="164"/>
      <c r="J289" s="50"/>
    </row>
    <row r="290" spans="1:10" s="4" customFormat="1" ht="12.75" x14ac:dyDescent="0.2">
      <c r="A290" s="159" t="s">
        <v>10</v>
      </c>
      <c r="B290" s="213" t="str">
        <f>+B80</f>
        <v>II. GEODETSKA DELA</v>
      </c>
      <c r="C290" s="214" t="s">
        <v>9</v>
      </c>
      <c r="D290" s="215" t="s">
        <v>10</v>
      </c>
      <c r="E290" s="216" t="s">
        <v>9</v>
      </c>
      <c r="F290" s="217">
        <f>+F87</f>
        <v>0</v>
      </c>
      <c r="I290" s="164"/>
      <c r="J290" s="50"/>
    </row>
    <row r="291" spans="1:10" s="4" customFormat="1" ht="12.75" x14ac:dyDescent="0.2">
      <c r="A291" s="159"/>
      <c r="B291" s="213" t="str">
        <f>+B90</f>
        <v>III. ZEMELJSKA DELA</v>
      </c>
      <c r="C291" s="214"/>
      <c r="D291" s="215"/>
      <c r="E291" s="216"/>
      <c r="F291" s="217">
        <f>+F117</f>
        <v>0</v>
      </c>
      <c r="I291" s="164"/>
      <c r="J291" s="50"/>
    </row>
    <row r="292" spans="1:10" s="4" customFormat="1" ht="12.75" x14ac:dyDescent="0.2">
      <c r="A292" s="159"/>
      <c r="B292" s="213" t="str">
        <f>+B120</f>
        <v>IV. ZGORNJI USTROJ</v>
      </c>
      <c r="C292" s="214"/>
      <c r="D292" s="215"/>
      <c r="E292" s="216"/>
      <c r="F292" s="217">
        <f>+F129</f>
        <v>0</v>
      </c>
      <c r="I292" s="164"/>
      <c r="J292" s="50"/>
    </row>
    <row r="293" spans="1:10" s="4" customFormat="1" ht="12.75" x14ac:dyDescent="0.2">
      <c r="A293" s="159"/>
      <c r="B293" s="213" t="str">
        <f>+B132</f>
        <v>V. ASFALTERSKA DELA</v>
      </c>
      <c r="C293" s="214"/>
      <c r="D293" s="215"/>
      <c r="E293" s="216"/>
      <c r="F293" s="217">
        <f>+F148</f>
        <v>0</v>
      </c>
      <c r="I293" s="164"/>
      <c r="J293" s="50"/>
    </row>
    <row r="294" spans="1:10" s="4" customFormat="1" ht="12.75" x14ac:dyDescent="0.2">
      <c r="A294" s="159"/>
      <c r="B294" s="213" t="str">
        <f>+B151</f>
        <v>VI. ZIDARSKA DELA</v>
      </c>
      <c r="C294" s="214"/>
      <c r="D294" s="215"/>
      <c r="E294" s="216"/>
      <c r="F294" s="217">
        <f>+F158</f>
        <v>0</v>
      </c>
      <c r="I294" s="164"/>
      <c r="J294" s="50"/>
    </row>
    <row r="295" spans="1:10" s="4" customFormat="1" ht="12.75" x14ac:dyDescent="0.2">
      <c r="A295" s="159"/>
      <c r="B295" s="213" t="str">
        <f>+B161</f>
        <v xml:space="preserve">VII. OGRAJE </v>
      </c>
      <c r="C295" s="214"/>
      <c r="D295" s="215"/>
      <c r="E295" s="216"/>
      <c r="F295" s="217">
        <f>+F173</f>
        <v>0</v>
      </c>
      <c r="I295" s="164"/>
      <c r="J295" s="50"/>
    </row>
    <row r="296" spans="1:10" s="4" customFormat="1" ht="12.75" x14ac:dyDescent="0.2">
      <c r="A296" s="159"/>
      <c r="B296" s="213" t="str">
        <f>+B176</f>
        <v>VIII. KANALIZACIJA (meteorna)</v>
      </c>
      <c r="C296" s="214"/>
      <c r="D296" s="215"/>
      <c r="E296" s="216"/>
      <c r="F296" s="217">
        <f>+F224</f>
        <v>0</v>
      </c>
      <c r="I296" s="164"/>
      <c r="J296" s="50"/>
    </row>
    <row r="297" spans="1:10" s="4" customFormat="1" ht="12.75" x14ac:dyDescent="0.2">
      <c r="A297" s="159"/>
      <c r="B297" s="213" t="str">
        <f>+B227</f>
        <v>IX. SIGNALIZACIJA</v>
      </c>
      <c r="C297" s="214"/>
      <c r="D297" s="215"/>
      <c r="E297" s="216"/>
      <c r="F297" s="217">
        <f>+F243</f>
        <v>0</v>
      </c>
      <c r="H297" s="70"/>
      <c r="I297" s="164"/>
      <c r="J297" s="50"/>
    </row>
    <row r="298" spans="1:10" s="4" customFormat="1" ht="12.75" x14ac:dyDescent="0.2">
      <c r="A298" s="159"/>
      <c r="B298" s="213" t="str">
        <f>+B246</f>
        <v>X. HORTIKULTURA</v>
      </c>
      <c r="C298" s="214"/>
      <c r="D298" s="215"/>
      <c r="E298" s="216"/>
      <c r="F298" s="217">
        <f>+F256</f>
        <v>0</v>
      </c>
      <c r="I298" s="164"/>
      <c r="J298" s="50"/>
    </row>
    <row r="299" spans="1:10" s="4" customFormat="1" thickBot="1" x14ac:dyDescent="0.25">
      <c r="A299" s="159"/>
      <c r="B299" s="213" t="str">
        <f>+B259</f>
        <v>XI. ZAŠČITA OBSTOJEČIH KOMUNALNIH VODOV</v>
      </c>
      <c r="C299" s="214"/>
      <c r="D299" s="215"/>
      <c r="E299" s="216"/>
      <c r="F299" s="217">
        <f>+F282</f>
        <v>0</v>
      </c>
      <c r="I299" s="164"/>
      <c r="J299" s="50"/>
    </row>
    <row r="300" spans="1:10" s="4" customFormat="1" thickBot="1" x14ac:dyDescent="0.25">
      <c r="A300" s="159" t="s">
        <v>10</v>
      </c>
      <c r="B300" s="218" t="s">
        <v>18</v>
      </c>
      <c r="C300" s="219" t="s">
        <v>9</v>
      </c>
      <c r="D300" s="220" t="s">
        <v>10</v>
      </c>
      <c r="E300" s="221" t="s">
        <v>9</v>
      </c>
      <c r="F300" s="222">
        <f>SUM(F289:F299)</f>
        <v>0</v>
      </c>
      <c r="I300" s="164"/>
      <c r="J300" s="50"/>
    </row>
    <row r="301" spans="1:10" s="30" customFormat="1" ht="12.75" x14ac:dyDescent="0.25">
      <c r="A301" s="181" t="s">
        <v>10</v>
      </c>
      <c r="B301" s="223"/>
      <c r="C301" s="183"/>
      <c r="D301" s="183"/>
      <c r="E301" s="224"/>
      <c r="F301" s="225"/>
      <c r="G301" s="32"/>
      <c r="H301" s="32"/>
      <c r="I301" s="183"/>
      <c r="J301" s="50"/>
    </row>
    <row r="302" spans="1:10" s="30" customFormat="1" ht="12.75" x14ac:dyDescent="0.25">
      <c r="A302" s="181" t="s">
        <v>10</v>
      </c>
      <c r="B302" s="182"/>
      <c r="C302" s="183"/>
      <c r="D302" s="183"/>
      <c r="E302" s="183"/>
      <c r="F302" s="183"/>
      <c r="G302" s="177"/>
      <c r="H302" s="178"/>
      <c r="I302" s="32"/>
      <c r="J302" s="50"/>
    </row>
    <row r="303" spans="1:10" s="29" customFormat="1" ht="12.75" x14ac:dyDescent="0.2">
      <c r="A303" s="159" t="s">
        <v>10</v>
      </c>
      <c r="B303" s="167" t="s">
        <v>9</v>
      </c>
      <c r="C303" s="161" t="s">
        <v>9</v>
      </c>
      <c r="D303" s="162" t="s">
        <v>10</v>
      </c>
      <c r="E303" s="163" t="s">
        <v>9</v>
      </c>
      <c r="F303" s="164" t="str">
        <f>IF(B303="REKAPITULACIJA",+SUM(F$1:F302),IF(E303=" ","",+D303*E303))</f>
        <v/>
      </c>
      <c r="G303" s="165"/>
      <c r="H303" s="166"/>
      <c r="I303" s="4"/>
      <c r="J303" s="50"/>
    </row>
    <row r="304" spans="1:10" s="34" customFormat="1" x14ac:dyDescent="0.25">
      <c r="A304" s="226"/>
      <c r="B304" s="227"/>
      <c r="C304" s="228"/>
      <c r="D304" s="228"/>
      <c r="E304" s="228"/>
      <c r="F304" s="228"/>
      <c r="G304" s="229"/>
      <c r="H304" s="230"/>
      <c r="I304" s="249"/>
      <c r="J304" s="265"/>
    </row>
    <row r="305" spans="1:10" x14ac:dyDescent="0.25">
      <c r="A305" s="231"/>
      <c r="B305" s="232"/>
      <c r="C305" s="233"/>
      <c r="D305" s="234"/>
      <c r="E305" s="235"/>
      <c r="F305" s="236"/>
      <c r="G305" s="237"/>
      <c r="H305" s="238"/>
    </row>
    <row r="306" spans="1:10" s="34" customFormat="1" x14ac:dyDescent="0.25">
      <c r="A306" s="226" t="s">
        <v>10</v>
      </c>
      <c r="B306" s="227"/>
      <c r="C306" s="228"/>
      <c r="D306" s="228"/>
      <c r="E306" s="228"/>
      <c r="F306" s="228"/>
      <c r="G306" s="229"/>
      <c r="H306" s="230"/>
      <c r="I306" s="249"/>
      <c r="J306" s="265"/>
    </row>
    <row r="307" spans="1:10" s="34" customFormat="1" x14ac:dyDescent="0.25">
      <c r="A307" s="226" t="s">
        <v>10</v>
      </c>
      <c r="B307" s="227"/>
      <c r="C307" s="228"/>
      <c r="D307" s="228"/>
      <c r="E307" s="228"/>
      <c r="F307" s="228"/>
      <c r="G307" s="229"/>
      <c r="H307" s="230"/>
      <c r="I307" s="249"/>
      <c r="J307" s="265"/>
    </row>
    <row r="308" spans="1:10" s="29" customFormat="1" ht="12.75" x14ac:dyDescent="0.2">
      <c r="A308" s="159" t="s">
        <v>10</v>
      </c>
      <c r="B308" s="160"/>
      <c r="C308" s="161" t="s">
        <v>9</v>
      </c>
      <c r="D308" s="162" t="s">
        <v>10</v>
      </c>
      <c r="E308" s="163" t="s">
        <v>9</v>
      </c>
      <c r="F308" s="164" t="str">
        <f>IF(B308="REKAPITULACIJA",+SUM(F$1:F307),IF(E308=" ","",+D308*E308))</f>
        <v/>
      </c>
      <c r="G308" s="4"/>
      <c r="H308" s="4"/>
      <c r="I308" s="4"/>
      <c r="J308" s="50"/>
    </row>
    <row r="309" spans="1:10" s="34" customFormat="1" x14ac:dyDescent="0.25">
      <c r="A309" s="226"/>
      <c r="B309" s="227"/>
      <c r="C309" s="228"/>
      <c r="D309" s="228"/>
      <c r="E309" s="228"/>
      <c r="F309" s="228"/>
      <c r="G309" s="229"/>
      <c r="H309" s="230"/>
      <c r="I309" s="249"/>
      <c r="J309" s="265"/>
    </row>
    <row r="310" spans="1:10" x14ac:dyDescent="0.25">
      <c r="A310" s="231"/>
      <c r="B310" s="232"/>
      <c r="C310" s="233"/>
      <c r="D310" s="234"/>
      <c r="E310" s="235"/>
      <c r="F310" s="236"/>
      <c r="G310" s="237"/>
      <c r="H310" s="238"/>
    </row>
    <row r="311" spans="1:10" s="34" customFormat="1" x14ac:dyDescent="0.25">
      <c r="A311" s="226"/>
      <c r="B311" s="227"/>
      <c r="C311" s="228"/>
      <c r="D311" s="228"/>
      <c r="E311" s="228"/>
      <c r="F311" s="228"/>
      <c r="G311" s="229"/>
      <c r="H311" s="230"/>
      <c r="I311" s="249"/>
      <c r="J311" s="265"/>
    </row>
    <row r="312" spans="1:10" x14ac:dyDescent="0.25">
      <c r="A312" s="231"/>
      <c r="B312" s="232"/>
      <c r="C312" s="233"/>
      <c r="D312" s="234"/>
      <c r="E312" s="235"/>
      <c r="F312" s="236"/>
      <c r="G312" s="237"/>
      <c r="H312" s="238"/>
    </row>
    <row r="313" spans="1:10" s="34" customFormat="1" x14ac:dyDescent="0.25">
      <c r="A313" s="226"/>
      <c r="B313" s="227"/>
      <c r="C313" s="228"/>
      <c r="D313" s="228"/>
      <c r="E313" s="228"/>
      <c r="F313" s="228"/>
      <c r="G313" s="229"/>
      <c r="H313" s="230"/>
      <c r="I313" s="249"/>
      <c r="J313" s="265"/>
    </row>
    <row r="314" spans="1:10" x14ac:dyDescent="0.25">
      <c r="A314" s="231"/>
      <c r="B314" s="232"/>
      <c r="C314" s="233"/>
      <c r="D314" s="234"/>
      <c r="E314" s="235"/>
      <c r="F314" s="236"/>
      <c r="G314" s="237"/>
      <c r="H314" s="238"/>
    </row>
    <row r="315" spans="1:10" s="34" customFormat="1" x14ac:dyDescent="0.25">
      <c r="A315" s="226"/>
      <c r="B315" s="227"/>
      <c r="C315" s="228"/>
      <c r="D315" s="228"/>
      <c r="E315" s="228"/>
      <c r="F315" s="228"/>
      <c r="G315" s="229"/>
      <c r="H315" s="230"/>
      <c r="I315" s="249"/>
      <c r="J315" s="265"/>
    </row>
    <row r="316" spans="1:10" x14ac:dyDescent="0.25">
      <c r="A316" s="231"/>
      <c r="B316" s="232"/>
      <c r="C316" s="233"/>
      <c r="D316" s="234"/>
      <c r="E316" s="235"/>
      <c r="F316" s="236"/>
      <c r="G316" s="237"/>
      <c r="H316" s="238"/>
    </row>
    <row r="317" spans="1:10" s="34" customFormat="1" x14ac:dyDescent="0.25">
      <c r="A317" s="226"/>
      <c r="B317" s="227"/>
      <c r="C317" s="228"/>
      <c r="D317" s="228"/>
      <c r="E317" s="228"/>
      <c r="F317" s="228"/>
      <c r="G317" s="229"/>
      <c r="H317" s="230"/>
      <c r="I317" s="249"/>
      <c r="J317" s="265"/>
    </row>
    <row r="318" spans="1:10" x14ac:dyDescent="0.25">
      <c r="A318" s="231"/>
      <c r="B318" s="232"/>
      <c r="C318" s="233"/>
      <c r="D318" s="234"/>
      <c r="E318" s="235"/>
      <c r="F318" s="236"/>
      <c r="G318" s="237"/>
      <c r="H318" s="238"/>
    </row>
    <row r="319" spans="1:10" s="34" customFormat="1" x14ac:dyDescent="0.25">
      <c r="A319" s="226"/>
      <c r="B319" s="227"/>
      <c r="C319" s="228"/>
      <c r="D319" s="228"/>
      <c r="E319" s="228"/>
      <c r="F319" s="228"/>
      <c r="G319" s="229"/>
      <c r="H319" s="230"/>
      <c r="I319" s="249"/>
      <c r="J319" s="265"/>
    </row>
    <row r="320" spans="1:10" x14ac:dyDescent="0.25">
      <c r="A320" s="231"/>
      <c r="B320" s="232"/>
      <c r="C320" s="233"/>
      <c r="D320" s="234"/>
      <c r="E320" s="235"/>
      <c r="F320" s="236"/>
      <c r="G320" s="237"/>
      <c r="H320" s="238"/>
    </row>
    <row r="321" spans="1:10" s="34" customFormat="1" x14ac:dyDescent="0.25">
      <c r="A321" s="226"/>
      <c r="B321" s="227"/>
      <c r="C321" s="228"/>
      <c r="D321" s="228"/>
      <c r="E321" s="228"/>
      <c r="F321" s="228"/>
      <c r="G321" s="229"/>
      <c r="H321" s="230"/>
      <c r="I321" s="249"/>
      <c r="J321" s="265"/>
    </row>
    <row r="322" spans="1:10" x14ac:dyDescent="0.25">
      <c r="A322" s="231"/>
      <c r="B322" s="232"/>
      <c r="C322" s="233"/>
      <c r="D322" s="234"/>
      <c r="E322" s="235"/>
      <c r="F322" s="236"/>
      <c r="G322" s="237"/>
      <c r="H322" s="238"/>
    </row>
    <row r="323" spans="1:10" s="34" customFormat="1" x14ac:dyDescent="0.25">
      <c r="A323" s="226"/>
      <c r="B323" s="227"/>
      <c r="C323" s="228"/>
      <c r="D323" s="228"/>
      <c r="E323" s="228"/>
      <c r="F323" s="228"/>
      <c r="G323" s="229"/>
      <c r="H323" s="230"/>
      <c r="I323" s="249"/>
      <c r="J323" s="265"/>
    </row>
    <row r="324" spans="1:10" x14ac:dyDescent="0.25">
      <c r="A324" s="231"/>
      <c r="B324" s="232"/>
      <c r="C324" s="233"/>
      <c r="D324" s="234"/>
      <c r="E324" s="235"/>
      <c r="F324" s="236"/>
      <c r="G324" s="237"/>
      <c r="H324" s="238"/>
    </row>
    <row r="325" spans="1:10" s="34" customFormat="1" x14ac:dyDescent="0.25">
      <c r="A325" s="226"/>
      <c r="B325" s="227"/>
      <c r="C325" s="228"/>
      <c r="D325" s="228"/>
      <c r="E325" s="228"/>
      <c r="F325" s="228"/>
      <c r="G325" s="229"/>
      <c r="H325" s="230"/>
      <c r="I325" s="249"/>
      <c r="J325" s="265"/>
    </row>
    <row r="326" spans="1:10" x14ac:dyDescent="0.25">
      <c r="A326" s="231"/>
      <c r="B326" s="232"/>
      <c r="C326" s="233"/>
      <c r="D326" s="234"/>
      <c r="E326" s="235"/>
      <c r="F326" s="236"/>
      <c r="G326" s="237"/>
      <c r="H326" s="238"/>
    </row>
    <row r="327" spans="1:10" s="34" customFormat="1" x14ac:dyDescent="0.25">
      <c r="A327" s="226"/>
      <c r="B327" s="227"/>
      <c r="C327" s="228"/>
      <c r="D327" s="228"/>
      <c r="E327" s="228"/>
      <c r="F327" s="228"/>
      <c r="G327" s="229"/>
      <c r="H327" s="230"/>
      <c r="I327" s="249"/>
      <c r="J327" s="265"/>
    </row>
    <row r="328" spans="1:10" x14ac:dyDescent="0.25">
      <c r="A328" s="231"/>
      <c r="B328" s="232"/>
      <c r="C328" s="233"/>
      <c r="D328" s="234"/>
      <c r="E328" s="235"/>
      <c r="F328" s="236"/>
      <c r="G328" s="237"/>
      <c r="H328" s="238"/>
    </row>
    <row r="329" spans="1:10" s="34" customFormat="1" x14ac:dyDescent="0.25">
      <c r="A329" s="226"/>
      <c r="B329" s="227"/>
      <c r="C329" s="228"/>
      <c r="D329" s="228"/>
      <c r="E329" s="228"/>
      <c r="F329" s="228"/>
      <c r="G329" s="229"/>
      <c r="H329" s="230"/>
      <c r="I329" s="249"/>
      <c r="J329" s="265"/>
    </row>
    <row r="330" spans="1:10" x14ac:dyDescent="0.25">
      <c r="A330" s="231"/>
      <c r="B330" s="232"/>
      <c r="C330" s="233"/>
      <c r="D330" s="234"/>
      <c r="E330" s="235"/>
      <c r="F330" s="236"/>
      <c r="G330" s="237"/>
      <c r="H330" s="238"/>
    </row>
    <row r="331" spans="1:10" s="34" customFormat="1" x14ac:dyDescent="0.25">
      <c r="A331" s="226"/>
      <c r="B331" s="227"/>
      <c r="C331" s="228"/>
      <c r="D331" s="228"/>
      <c r="E331" s="228"/>
      <c r="F331" s="228"/>
      <c r="G331" s="229"/>
      <c r="H331" s="230"/>
      <c r="I331" s="249"/>
      <c r="J331" s="265"/>
    </row>
    <row r="332" spans="1:10" x14ac:dyDescent="0.25">
      <c r="A332" s="231"/>
      <c r="B332" s="232"/>
      <c r="C332" s="233"/>
      <c r="D332" s="234"/>
      <c r="E332" s="235"/>
      <c r="F332" s="236"/>
      <c r="G332" s="237"/>
      <c r="H332" s="238"/>
    </row>
    <row r="333" spans="1:10" s="34" customFormat="1" x14ac:dyDescent="0.25">
      <c r="A333" s="226"/>
      <c r="B333" s="227"/>
      <c r="C333" s="228"/>
      <c r="D333" s="228"/>
      <c r="E333" s="228"/>
      <c r="F333" s="228"/>
      <c r="G333" s="229"/>
      <c r="H333" s="230"/>
      <c r="I333" s="249"/>
      <c r="J333" s="265"/>
    </row>
    <row r="334" spans="1:10" x14ac:dyDescent="0.25">
      <c r="A334" s="231"/>
      <c r="B334" s="232"/>
      <c r="C334" s="233"/>
      <c r="D334" s="234"/>
      <c r="E334" s="235"/>
      <c r="F334" s="236"/>
      <c r="G334" s="237"/>
      <c r="H334" s="238"/>
    </row>
    <row r="335" spans="1:10" s="34" customFormat="1" x14ac:dyDescent="0.25">
      <c r="A335" s="226"/>
      <c r="B335" s="227"/>
      <c r="C335" s="228"/>
      <c r="D335" s="228"/>
      <c r="E335" s="228"/>
      <c r="F335" s="228"/>
      <c r="G335" s="229"/>
      <c r="H335" s="230"/>
      <c r="I335" s="249"/>
      <c r="J335" s="265"/>
    </row>
    <row r="336" spans="1:10" x14ac:dyDescent="0.25">
      <c r="A336" s="231"/>
      <c r="B336" s="232"/>
      <c r="C336" s="233"/>
      <c r="D336" s="234"/>
      <c r="E336" s="235"/>
      <c r="F336" s="236"/>
      <c r="G336" s="237"/>
      <c r="H336" s="238"/>
    </row>
    <row r="337" spans="1:10" s="34" customFormat="1" x14ac:dyDescent="0.25">
      <c r="A337" s="226"/>
      <c r="B337" s="227"/>
      <c r="C337" s="228"/>
      <c r="D337" s="228"/>
      <c r="E337" s="228"/>
      <c r="F337" s="228"/>
      <c r="G337" s="229"/>
      <c r="H337" s="230"/>
      <c r="I337" s="249"/>
      <c r="J337" s="265"/>
    </row>
    <row r="338" spans="1:10" x14ac:dyDescent="0.25">
      <c r="A338" s="231"/>
      <c r="B338" s="232"/>
      <c r="C338" s="233"/>
      <c r="D338" s="234"/>
      <c r="E338" s="235"/>
      <c r="F338" s="236"/>
      <c r="G338" s="237"/>
      <c r="H338" s="238"/>
    </row>
    <row r="339" spans="1:10" s="34" customFormat="1" x14ac:dyDescent="0.25">
      <c r="A339" s="226"/>
      <c r="B339" s="227"/>
      <c r="C339" s="228"/>
      <c r="D339" s="228"/>
      <c r="E339" s="228"/>
      <c r="F339" s="228"/>
      <c r="G339" s="229"/>
      <c r="H339" s="230"/>
      <c r="I339" s="249"/>
      <c r="J339" s="265"/>
    </row>
    <row r="340" spans="1:10" x14ac:dyDescent="0.25">
      <c r="A340" s="231"/>
      <c r="B340" s="232"/>
      <c r="C340" s="233"/>
      <c r="D340" s="234"/>
      <c r="E340" s="235"/>
      <c r="F340" s="236"/>
      <c r="G340" s="237"/>
      <c r="H340" s="238"/>
    </row>
    <row r="341" spans="1:10" s="34" customFormat="1" x14ac:dyDescent="0.25">
      <c r="A341" s="226"/>
      <c r="B341" s="227"/>
      <c r="C341" s="228"/>
      <c r="D341" s="228"/>
      <c r="E341" s="228"/>
      <c r="F341" s="228"/>
      <c r="G341" s="229"/>
      <c r="H341" s="230"/>
      <c r="I341" s="249"/>
      <c r="J341" s="265"/>
    </row>
    <row r="342" spans="1:10" x14ac:dyDescent="0.25">
      <c r="A342" s="231"/>
      <c r="B342" s="232"/>
      <c r="C342" s="233"/>
      <c r="D342" s="234"/>
      <c r="E342" s="235"/>
      <c r="F342" s="236"/>
      <c r="G342" s="237"/>
      <c r="H342" s="238"/>
    </row>
    <row r="343" spans="1:10" s="34" customFormat="1" x14ac:dyDescent="0.25">
      <c r="A343" s="226"/>
      <c r="B343" s="227"/>
      <c r="C343" s="228"/>
      <c r="D343" s="228"/>
      <c r="E343" s="228"/>
      <c r="F343" s="228"/>
      <c r="G343" s="229"/>
      <c r="H343" s="230"/>
      <c r="I343" s="249"/>
      <c r="J343" s="265"/>
    </row>
    <row r="344" spans="1:10" x14ac:dyDescent="0.25">
      <c r="A344" s="231"/>
      <c r="B344" s="232"/>
      <c r="C344" s="233"/>
      <c r="D344" s="234"/>
      <c r="E344" s="235"/>
      <c r="F344" s="236"/>
      <c r="G344" s="237"/>
      <c r="H344" s="238"/>
    </row>
    <row r="345" spans="1:10" s="34" customFormat="1" x14ac:dyDescent="0.25">
      <c r="A345" s="226"/>
      <c r="B345" s="227"/>
      <c r="C345" s="228"/>
      <c r="D345" s="228"/>
      <c r="E345" s="228"/>
      <c r="F345" s="228"/>
      <c r="G345" s="229"/>
      <c r="H345" s="230"/>
      <c r="I345" s="249"/>
      <c r="J345" s="265"/>
    </row>
    <row r="346" spans="1:10" x14ac:dyDescent="0.25">
      <c r="A346" s="231"/>
      <c r="B346" s="232"/>
      <c r="C346" s="233"/>
      <c r="D346" s="234"/>
      <c r="E346" s="235"/>
      <c r="F346" s="236"/>
      <c r="G346" s="237"/>
      <c r="H346" s="238"/>
    </row>
    <row r="347" spans="1:10" s="34" customFormat="1" x14ac:dyDescent="0.25">
      <c r="A347" s="226"/>
      <c r="B347" s="227"/>
      <c r="C347" s="228"/>
      <c r="D347" s="228"/>
      <c r="E347" s="228"/>
      <c r="F347" s="228"/>
      <c r="G347" s="229"/>
      <c r="H347" s="230"/>
      <c r="I347" s="249"/>
      <c r="J347" s="265"/>
    </row>
    <row r="348" spans="1:10" x14ac:dyDescent="0.25">
      <c r="A348" s="231"/>
      <c r="B348" s="232"/>
      <c r="C348" s="233"/>
      <c r="D348" s="234"/>
      <c r="E348" s="235"/>
      <c r="F348" s="236"/>
      <c r="G348" s="237"/>
      <c r="H348" s="238"/>
    </row>
    <row r="349" spans="1:10" s="34" customFormat="1" x14ac:dyDescent="0.25">
      <c r="A349" s="226"/>
      <c r="B349" s="227"/>
      <c r="C349" s="228"/>
      <c r="D349" s="228"/>
      <c r="E349" s="228"/>
      <c r="F349" s="228"/>
      <c r="G349" s="229"/>
      <c r="H349" s="230"/>
      <c r="I349" s="249"/>
      <c r="J349" s="265"/>
    </row>
    <row r="350" spans="1:10" x14ac:dyDescent="0.25">
      <c r="A350" s="231"/>
      <c r="B350" s="232"/>
      <c r="C350" s="233"/>
      <c r="D350" s="234"/>
      <c r="E350" s="235"/>
      <c r="F350" s="236"/>
      <c r="G350" s="237"/>
      <c r="H350" s="238"/>
    </row>
    <row r="351" spans="1:10" s="34" customFormat="1" x14ac:dyDescent="0.25">
      <c r="A351" s="226"/>
      <c r="B351" s="227"/>
      <c r="C351" s="228"/>
      <c r="D351" s="228"/>
      <c r="E351" s="228"/>
      <c r="F351" s="228"/>
      <c r="G351" s="229"/>
      <c r="H351" s="230"/>
      <c r="I351" s="249"/>
      <c r="J351" s="265"/>
    </row>
  </sheetData>
  <sheetProtection algorithmName="SHA-512" hashValue="Me6wBEp0MZzJpdFuQLi8hk2WXl98+xxBl6FBASdSk3hQBZ1fYXIlm+psPC1XcOru1Z06A9/r/yzSyFzbA7KoGw==" saltValue="02o5aWTzJAA5X73zpNiX1A==" spinCount="100000" sheet="1"/>
  <phoneticPr fontId="11" type="noConversion"/>
  <pageMargins left="0.88" right="0.75" top="0.28999999999999998" bottom="1" header="0" footer="0"/>
  <pageSetup paperSize="9" orientation="portrait" r:id="rId1"/>
  <headerFooter alignWithMargins="0"/>
  <rowBreaks count="5" manualBreakCount="5">
    <brk id="52" max="5" man="1"/>
    <brk id="118" max="5" man="1"/>
    <brk id="149" max="5" man="1"/>
    <brk id="167" max="5" man="1"/>
    <brk id="284" max="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54"/>
  <sheetViews>
    <sheetView view="pageBreakPreview" topLeftCell="A155" zoomScale="115" zoomScaleNormal="100" zoomScaleSheetLayoutView="115" workbookViewId="0">
      <selection activeCell="E159" sqref="E159"/>
    </sheetView>
  </sheetViews>
  <sheetFormatPr defaultColWidth="9" defaultRowHeight="13.5" x14ac:dyDescent="0.25"/>
  <cols>
    <col min="1" max="1" width="3.28515625" style="42" customWidth="1"/>
    <col min="2" max="2" width="42.5703125" style="21" customWidth="1"/>
    <col min="3" max="3" width="4.5703125" style="22" customWidth="1"/>
    <col min="4" max="4" width="9.28515625" style="39" customWidth="1"/>
    <col min="5" max="5" width="10.140625" style="35" customWidth="1"/>
    <col min="6" max="6" width="14.5703125" style="40" customWidth="1"/>
    <col min="7" max="7" width="6.5703125" style="23" hidden="1" customWidth="1"/>
    <col min="8" max="8" width="19.7109375" style="24" hidden="1" customWidth="1"/>
    <col min="9" max="9" width="17.7109375" style="25" hidden="1" customWidth="1"/>
    <col min="10" max="10" width="30.7109375" style="47" hidden="1" customWidth="1"/>
    <col min="11" max="11" width="9.140625" style="250" customWidth="1"/>
    <col min="12" max="16384" width="9" style="25"/>
  </cols>
  <sheetData>
    <row r="1" spans="1:11" s="55" customFormat="1" ht="12" customHeight="1" x14ac:dyDescent="0.2"/>
    <row r="2" spans="1:11" s="55" customFormat="1" ht="12" customHeight="1" x14ac:dyDescent="0.2">
      <c r="A2" s="56"/>
      <c r="B2" s="56"/>
      <c r="C2" s="56"/>
      <c r="D2" s="56"/>
      <c r="E2" s="56"/>
    </row>
    <row r="3" spans="1:11" s="55" customFormat="1" ht="12" customHeight="1" x14ac:dyDescent="0.2"/>
    <row r="4" spans="1:11" s="58" customFormat="1" ht="12.75" x14ac:dyDescent="0.25">
      <c r="A4" s="64"/>
      <c r="B4" s="65" t="s">
        <v>36</v>
      </c>
      <c r="C4" s="66" t="s">
        <v>5</v>
      </c>
      <c r="D4" s="67" t="s">
        <v>6</v>
      </c>
      <c r="E4" s="57" t="s">
        <v>7</v>
      </c>
      <c r="F4" s="57" t="s">
        <v>8</v>
      </c>
    </row>
    <row r="5" spans="1:11" s="63" customFormat="1" ht="9" x14ac:dyDescent="0.2">
      <c r="A5" s="59"/>
      <c r="B5" s="60"/>
      <c r="C5" s="61"/>
      <c r="D5" s="61"/>
      <c r="E5" s="158"/>
      <c r="F5" s="60"/>
      <c r="G5" s="62"/>
    </row>
    <row r="6" spans="1:11" s="9" customFormat="1" ht="12.75" x14ac:dyDescent="0.2">
      <c r="A6" s="43"/>
      <c r="B6" s="5"/>
      <c r="C6" s="6"/>
      <c r="D6" s="7"/>
      <c r="E6" s="8"/>
      <c r="F6" s="8"/>
      <c r="H6" s="52"/>
      <c r="I6" s="52"/>
      <c r="J6" s="52"/>
      <c r="K6" s="175"/>
    </row>
    <row r="7" spans="1:11" s="9" customFormat="1" ht="12.75" x14ac:dyDescent="0.2">
      <c r="A7" s="43"/>
      <c r="B7" s="5"/>
      <c r="C7" s="6"/>
      <c r="D7" s="7"/>
      <c r="E7" s="8"/>
      <c r="F7" s="8"/>
      <c r="H7" s="52"/>
      <c r="I7" s="52"/>
      <c r="J7" s="52"/>
      <c r="K7" s="175"/>
    </row>
    <row r="8" spans="1:11" s="9" customFormat="1" ht="12.75" x14ac:dyDescent="0.2">
      <c r="A8" s="43"/>
      <c r="B8" s="5"/>
      <c r="C8" s="6"/>
      <c r="D8" s="7"/>
      <c r="E8" s="8"/>
      <c r="F8" s="8"/>
      <c r="H8" s="52"/>
      <c r="I8" s="52"/>
      <c r="J8" s="52"/>
      <c r="K8" s="175"/>
    </row>
    <row r="9" spans="1:11" s="9" customFormat="1" ht="12.75" x14ac:dyDescent="0.2">
      <c r="A9" s="43"/>
      <c r="B9" s="5"/>
      <c r="C9" s="6"/>
      <c r="D9" s="7"/>
      <c r="E9" s="8"/>
      <c r="F9" s="8"/>
      <c r="H9" s="52"/>
      <c r="I9" s="52"/>
      <c r="J9" s="52"/>
      <c r="K9" s="175"/>
    </row>
    <row r="10" spans="1:11" s="9" customFormat="1" ht="12.75" x14ac:dyDescent="0.25">
      <c r="A10" s="44"/>
      <c r="B10" s="10" t="s">
        <v>88</v>
      </c>
      <c r="C10" s="11"/>
      <c r="D10" s="12"/>
      <c r="E10" s="3"/>
      <c r="F10" s="3"/>
      <c r="H10" s="52"/>
      <c r="I10" s="52"/>
      <c r="J10" s="52"/>
      <c r="K10" s="175"/>
    </row>
    <row r="11" spans="1:11" s="9" customFormat="1" ht="12.75" x14ac:dyDescent="0.25">
      <c r="A11" s="45" t="s">
        <v>10</v>
      </c>
      <c r="B11" s="13"/>
      <c r="C11" s="11"/>
      <c r="D11" s="12"/>
      <c r="E11" s="3"/>
      <c r="F11" s="3"/>
      <c r="H11" s="52"/>
      <c r="I11" s="52"/>
      <c r="J11" s="52"/>
      <c r="K11" s="175"/>
    </row>
    <row r="12" spans="1:11" s="9" customFormat="1" ht="12.75" x14ac:dyDescent="0.25">
      <c r="A12" s="44"/>
      <c r="B12" s="14"/>
      <c r="C12" s="11"/>
      <c r="D12" s="12"/>
      <c r="E12" s="3"/>
      <c r="F12" s="3"/>
      <c r="H12" s="52"/>
      <c r="I12" s="52"/>
      <c r="J12" s="52"/>
      <c r="K12" s="175"/>
    </row>
    <row r="13" spans="1:11" s="9" customFormat="1" ht="12.75" x14ac:dyDescent="0.25">
      <c r="A13" s="44"/>
      <c r="B13" s="10" t="s">
        <v>3</v>
      </c>
      <c r="C13" s="11"/>
      <c r="D13" s="12"/>
      <c r="E13" s="3"/>
      <c r="F13" s="3"/>
      <c r="H13" s="52"/>
      <c r="I13" s="52"/>
      <c r="J13" s="52"/>
      <c r="K13" s="175"/>
    </row>
    <row r="14" spans="1:11" s="9" customFormat="1" ht="38.25" x14ac:dyDescent="0.25">
      <c r="A14" s="44"/>
      <c r="B14" s="14" t="s">
        <v>87</v>
      </c>
      <c r="C14" s="11"/>
      <c r="D14" s="12"/>
      <c r="E14" s="3"/>
      <c r="F14" s="3"/>
      <c r="H14" s="52"/>
      <c r="I14" s="52"/>
      <c r="J14" s="52"/>
      <c r="K14" s="175"/>
    </row>
    <row r="15" spans="1:11" s="9" customFormat="1" ht="12.75" x14ac:dyDescent="0.25">
      <c r="A15" s="44"/>
      <c r="B15" s="15" t="s">
        <v>70</v>
      </c>
      <c r="C15" s="11"/>
      <c r="D15" s="12"/>
      <c r="E15" s="3"/>
      <c r="F15" s="3"/>
      <c r="H15" s="52"/>
      <c r="I15" s="52"/>
      <c r="J15" s="52"/>
      <c r="K15" s="175"/>
    </row>
    <row r="16" spans="1:11" s="9" customFormat="1" ht="25.5" x14ac:dyDescent="0.25">
      <c r="A16" s="44"/>
      <c r="B16" s="15" t="s">
        <v>111</v>
      </c>
      <c r="C16" s="11"/>
      <c r="D16" s="12"/>
      <c r="E16" s="3"/>
      <c r="F16" s="3"/>
      <c r="H16" s="52"/>
      <c r="I16" s="52"/>
      <c r="J16" s="52"/>
      <c r="K16" s="175"/>
    </row>
    <row r="17" spans="1:11" s="9" customFormat="1" ht="12.75" x14ac:dyDescent="0.25">
      <c r="A17" s="44"/>
      <c r="B17" s="15"/>
      <c r="C17" s="11"/>
      <c r="D17" s="12"/>
      <c r="E17" s="3"/>
      <c r="F17" s="3"/>
      <c r="H17" s="52"/>
      <c r="I17" s="52"/>
      <c r="J17" s="52"/>
      <c r="K17" s="175"/>
    </row>
    <row r="18" spans="1:11" s="9" customFormat="1" ht="12.75" x14ac:dyDescent="0.25">
      <c r="A18" s="44"/>
      <c r="B18" s="15"/>
      <c r="C18" s="11"/>
      <c r="D18" s="12"/>
      <c r="E18" s="3"/>
      <c r="F18" s="3"/>
      <c r="H18" s="52"/>
      <c r="I18" s="52"/>
      <c r="J18" s="52"/>
      <c r="K18" s="175"/>
    </row>
    <row r="19" spans="1:11" s="9" customFormat="1" ht="12.75" x14ac:dyDescent="0.25">
      <c r="A19" s="44"/>
      <c r="B19" s="15"/>
      <c r="C19" s="11"/>
      <c r="D19" s="12"/>
      <c r="E19" s="3"/>
      <c r="F19" s="3"/>
      <c r="H19" s="52"/>
      <c r="I19" s="52"/>
      <c r="J19" s="52"/>
      <c r="K19" s="175"/>
    </row>
    <row r="20" spans="1:11" s="9" customFormat="1" ht="12.75" x14ac:dyDescent="0.25">
      <c r="A20" s="46"/>
      <c r="B20" s="16"/>
      <c r="C20" s="17"/>
      <c r="D20" s="18"/>
      <c r="E20" s="19"/>
      <c r="F20" s="19"/>
      <c r="H20" s="52"/>
      <c r="I20" s="52"/>
      <c r="J20" s="52"/>
      <c r="K20" s="175"/>
    </row>
    <row r="21" spans="1:11" s="9" customFormat="1" ht="12.75" x14ac:dyDescent="0.2">
      <c r="A21" s="46"/>
      <c r="B21" s="20"/>
      <c r="C21" s="17"/>
      <c r="D21" s="18"/>
      <c r="E21" s="19"/>
      <c r="F21" s="19"/>
      <c r="H21" s="52"/>
      <c r="I21" s="52"/>
      <c r="J21" s="52"/>
      <c r="K21" s="175"/>
    </row>
    <row r="23" spans="1:11" s="9" customFormat="1" ht="12.75" x14ac:dyDescent="0.2">
      <c r="A23" s="46"/>
      <c r="B23" s="26"/>
      <c r="C23" s="17"/>
      <c r="D23" s="18"/>
      <c r="E23" s="19"/>
      <c r="F23" s="19"/>
      <c r="H23" s="52"/>
      <c r="I23" s="52"/>
      <c r="J23" s="52"/>
      <c r="K23" s="175"/>
    </row>
    <row r="24" spans="1:11" s="9" customFormat="1" ht="12.75" x14ac:dyDescent="0.2">
      <c r="A24" s="46"/>
      <c r="B24" s="20"/>
      <c r="C24" s="17"/>
      <c r="D24" s="18"/>
      <c r="E24" s="19"/>
      <c r="F24" s="19"/>
      <c r="H24" s="52"/>
      <c r="I24" s="52"/>
      <c r="J24" s="52"/>
      <c r="K24" s="175"/>
    </row>
    <row r="25" spans="1:11" s="9" customFormat="1" ht="12.75" x14ac:dyDescent="0.2">
      <c r="A25" s="46"/>
      <c r="B25" s="20"/>
      <c r="C25" s="17"/>
      <c r="D25" s="18"/>
      <c r="E25" s="19"/>
      <c r="F25" s="19"/>
      <c r="H25" s="52"/>
      <c r="I25" s="52"/>
      <c r="J25" s="52"/>
      <c r="K25" s="175"/>
    </row>
    <row r="26" spans="1:11" s="9" customFormat="1" ht="12.75" x14ac:dyDescent="0.25">
      <c r="A26" s="46"/>
      <c r="B26" s="27" t="s">
        <v>20</v>
      </c>
      <c r="C26" s="11"/>
      <c r="D26" s="18"/>
      <c r="E26" s="19"/>
      <c r="F26" s="19"/>
      <c r="H26" s="52"/>
      <c r="I26" s="52"/>
      <c r="J26" s="52"/>
      <c r="K26" s="175"/>
    </row>
    <row r="27" spans="1:11" s="9" customFormat="1" ht="12.75" x14ac:dyDescent="0.2">
      <c r="A27" s="46"/>
      <c r="B27" s="15"/>
      <c r="C27" s="17"/>
      <c r="D27" s="18"/>
      <c r="E27" s="19"/>
      <c r="F27" s="19"/>
      <c r="H27" s="52"/>
      <c r="I27" s="52"/>
      <c r="J27" s="52"/>
      <c r="K27" s="175"/>
    </row>
    <row r="28" spans="1:11" s="9" customFormat="1" ht="12.75" x14ac:dyDescent="0.2">
      <c r="A28" s="46"/>
      <c r="B28" s="15"/>
      <c r="C28" s="17"/>
      <c r="D28" s="18"/>
      <c r="E28" s="19"/>
      <c r="F28" s="19"/>
      <c r="H28" s="52"/>
      <c r="I28" s="52"/>
      <c r="J28" s="52"/>
      <c r="K28" s="175"/>
    </row>
    <row r="29" spans="1:11" s="9" customFormat="1" ht="12.75" x14ac:dyDescent="0.2">
      <c r="A29" s="46"/>
      <c r="B29" s="15"/>
      <c r="C29" s="17"/>
      <c r="D29" s="18"/>
      <c r="E29" s="19"/>
      <c r="F29" s="19"/>
      <c r="H29" s="52"/>
      <c r="I29" s="52"/>
      <c r="J29" s="52"/>
      <c r="K29" s="175"/>
    </row>
    <row r="30" spans="1:11" s="9" customFormat="1" ht="12.75" x14ac:dyDescent="0.2">
      <c r="A30" s="46"/>
      <c r="B30" s="15"/>
      <c r="C30" s="17"/>
      <c r="D30" s="18"/>
      <c r="E30" s="19"/>
      <c r="F30" s="19"/>
      <c r="H30" s="52"/>
      <c r="I30" s="52"/>
      <c r="J30" s="52"/>
      <c r="K30" s="175"/>
    </row>
    <row r="31" spans="1:11" s="9" customFormat="1" ht="12.75" x14ac:dyDescent="0.2">
      <c r="A31" s="46"/>
      <c r="B31" s="15"/>
      <c r="C31" s="17"/>
      <c r="D31" s="18"/>
      <c r="E31" s="19"/>
      <c r="F31" s="19"/>
      <c r="H31" s="52"/>
      <c r="I31" s="52"/>
      <c r="J31" s="52"/>
      <c r="K31" s="175"/>
    </row>
    <row r="32" spans="1:11" s="9" customFormat="1" ht="12.75" x14ac:dyDescent="0.2">
      <c r="A32" s="46"/>
      <c r="B32" s="15"/>
      <c r="C32" s="17"/>
      <c r="D32" s="18"/>
      <c r="E32" s="19"/>
      <c r="F32" s="19"/>
      <c r="H32" s="52"/>
      <c r="I32" s="52"/>
      <c r="J32" s="52"/>
      <c r="K32" s="175"/>
    </row>
    <row r="33" spans="1:11" s="9" customFormat="1" ht="12.75" x14ac:dyDescent="0.2">
      <c r="A33" s="46"/>
      <c r="B33" s="15"/>
      <c r="C33" s="17"/>
      <c r="D33" s="18"/>
      <c r="E33" s="19"/>
      <c r="F33" s="19"/>
      <c r="H33" s="52"/>
      <c r="I33" s="52"/>
      <c r="J33" s="52"/>
      <c r="K33" s="175"/>
    </row>
    <row r="34" spans="1:11" s="9" customFormat="1" ht="12.75" x14ac:dyDescent="0.2">
      <c r="A34" s="46"/>
      <c r="B34" s="15"/>
      <c r="C34" s="17"/>
      <c r="D34" s="18"/>
      <c r="E34" s="19"/>
      <c r="F34" s="19"/>
      <c r="H34" s="52"/>
      <c r="I34" s="52"/>
      <c r="J34" s="52"/>
      <c r="K34" s="175"/>
    </row>
    <row r="35" spans="1:11" s="9" customFormat="1" ht="12.75" x14ac:dyDescent="0.2">
      <c r="A35" s="46"/>
      <c r="B35" s="15"/>
      <c r="C35" s="17"/>
      <c r="D35" s="18"/>
      <c r="E35" s="19"/>
      <c r="F35" s="19"/>
      <c r="H35" s="52"/>
      <c r="I35" s="52"/>
      <c r="J35" s="52"/>
      <c r="K35" s="175"/>
    </row>
    <row r="36" spans="1:11" s="9" customFormat="1" ht="12.75" x14ac:dyDescent="0.2">
      <c r="A36" s="46"/>
      <c r="B36" s="15"/>
      <c r="C36" s="17"/>
      <c r="D36" s="18"/>
      <c r="E36" s="19"/>
      <c r="F36" s="19"/>
      <c r="H36" s="52"/>
      <c r="I36" s="52"/>
      <c r="J36" s="52"/>
      <c r="K36" s="175"/>
    </row>
    <row r="37" spans="1:11" s="9" customFormat="1" ht="12.75" x14ac:dyDescent="0.2">
      <c r="A37" s="46"/>
      <c r="B37" s="15"/>
      <c r="C37" s="17"/>
      <c r="D37" s="18"/>
      <c r="E37" s="19"/>
      <c r="F37" s="19"/>
      <c r="H37" s="52"/>
      <c r="I37" s="52"/>
      <c r="J37" s="52"/>
      <c r="K37" s="175"/>
    </row>
    <row r="38" spans="1:11" s="9" customFormat="1" ht="12.75" x14ac:dyDescent="0.2">
      <c r="A38" s="46"/>
      <c r="B38" s="15"/>
      <c r="C38" s="17"/>
      <c r="D38" s="18"/>
      <c r="E38" s="19"/>
      <c r="F38" s="19"/>
      <c r="H38" s="52"/>
      <c r="I38" s="52"/>
      <c r="J38" s="52"/>
      <c r="K38" s="175"/>
    </row>
    <row r="39" spans="1:11" s="9" customFormat="1" ht="12.75" x14ac:dyDescent="0.2">
      <c r="A39" s="46"/>
      <c r="B39" s="15"/>
      <c r="C39" s="17"/>
      <c r="D39" s="18"/>
      <c r="E39" s="19"/>
      <c r="F39" s="19"/>
      <c r="H39" s="52"/>
      <c r="I39" s="52"/>
      <c r="J39" s="52"/>
      <c r="K39" s="175"/>
    </row>
    <row r="40" spans="1:11" s="9" customFormat="1" ht="12.75" x14ac:dyDescent="0.2">
      <c r="A40" s="46"/>
      <c r="B40" s="15"/>
      <c r="C40" s="17"/>
      <c r="D40" s="18"/>
      <c r="E40" s="19"/>
      <c r="F40" s="19"/>
      <c r="H40" s="52"/>
      <c r="I40" s="52"/>
      <c r="J40" s="52"/>
      <c r="K40" s="175"/>
    </row>
    <row r="41" spans="1:11" s="9" customFormat="1" ht="12.75" x14ac:dyDescent="0.2">
      <c r="A41" s="46"/>
      <c r="B41" s="15"/>
      <c r="C41" s="17"/>
      <c r="D41" s="18"/>
      <c r="E41" s="19"/>
      <c r="F41" s="19"/>
      <c r="H41" s="52"/>
      <c r="I41" s="52"/>
      <c r="J41" s="52"/>
      <c r="K41" s="175"/>
    </row>
    <row r="42" spans="1:11" s="9" customFormat="1" ht="12.75" x14ac:dyDescent="0.2">
      <c r="A42" s="46"/>
      <c r="B42" s="15"/>
      <c r="C42" s="17"/>
      <c r="D42" s="18"/>
      <c r="E42" s="19"/>
      <c r="F42" s="19"/>
      <c r="H42" s="52"/>
      <c r="I42" s="52"/>
      <c r="J42" s="52"/>
      <c r="K42" s="175"/>
    </row>
    <row r="43" spans="1:11" s="9" customFormat="1" ht="25.5" x14ac:dyDescent="0.2">
      <c r="A43" s="46"/>
      <c r="B43" s="15" t="s">
        <v>0</v>
      </c>
      <c r="C43" s="17"/>
      <c r="D43" s="18"/>
      <c r="E43" s="19"/>
      <c r="F43" s="19"/>
      <c r="H43" s="52"/>
      <c r="I43" s="52"/>
      <c r="J43" s="52"/>
      <c r="K43" s="175"/>
    </row>
    <row r="44" spans="1:11" s="9" customFormat="1" ht="12.75" x14ac:dyDescent="0.2">
      <c r="A44" s="46"/>
      <c r="B44" s="15"/>
      <c r="C44" s="17"/>
      <c r="D44" s="18"/>
      <c r="E44" s="19"/>
      <c r="F44" s="19"/>
      <c r="H44" s="52"/>
      <c r="I44" s="52"/>
      <c r="J44" s="52"/>
      <c r="K44" s="175"/>
    </row>
    <row r="45" spans="1:11" s="9" customFormat="1" ht="12.75" x14ac:dyDescent="0.2">
      <c r="A45" s="46"/>
      <c r="B45" s="15"/>
      <c r="C45" s="17"/>
      <c r="D45" s="18"/>
      <c r="E45" s="19"/>
      <c r="F45" s="19"/>
      <c r="H45" s="52"/>
      <c r="I45" s="52"/>
      <c r="J45" s="52"/>
      <c r="K45" s="175"/>
    </row>
    <row r="46" spans="1:11" s="9" customFormat="1" ht="12.75" x14ac:dyDescent="0.2">
      <c r="A46" s="46"/>
      <c r="B46" s="15"/>
      <c r="C46" s="17"/>
      <c r="D46" s="18"/>
      <c r="E46" s="19"/>
      <c r="F46" s="19"/>
      <c r="H46" s="52"/>
      <c r="I46" s="52"/>
      <c r="J46" s="52"/>
      <c r="K46" s="175"/>
    </row>
    <row r="47" spans="1:11" s="9" customFormat="1" ht="12.75" x14ac:dyDescent="0.2">
      <c r="A47" s="46"/>
      <c r="B47" s="15"/>
      <c r="C47" s="17"/>
      <c r="D47" s="18"/>
      <c r="E47" s="19"/>
      <c r="F47" s="19"/>
      <c r="H47" s="52"/>
      <c r="I47" s="52"/>
      <c r="J47" s="52"/>
      <c r="K47" s="175"/>
    </row>
    <row r="48" spans="1:11" s="9" customFormat="1" ht="12.75" x14ac:dyDescent="0.2">
      <c r="A48" s="46"/>
      <c r="B48" s="15"/>
      <c r="C48" s="17"/>
      <c r="D48" s="18"/>
      <c r="E48" s="19"/>
      <c r="F48" s="19"/>
      <c r="H48" s="52"/>
      <c r="I48" s="52"/>
      <c r="J48" s="52"/>
      <c r="K48" s="175"/>
    </row>
    <row r="49" spans="1:11" s="9" customFormat="1" ht="12.75" x14ac:dyDescent="0.2">
      <c r="A49" s="46"/>
      <c r="B49" s="71" t="s">
        <v>89</v>
      </c>
      <c r="C49" s="17"/>
      <c r="D49" s="18"/>
      <c r="E49" s="19"/>
      <c r="F49" s="19"/>
      <c r="H49" s="52"/>
      <c r="I49" s="52"/>
      <c r="J49" s="52"/>
      <c r="K49" s="175"/>
    </row>
    <row r="50" spans="1:11" s="9" customFormat="1" ht="12.75" x14ac:dyDescent="0.2">
      <c r="A50" s="46"/>
      <c r="B50" s="15"/>
      <c r="C50" s="17"/>
      <c r="D50" s="18"/>
      <c r="E50" s="19"/>
      <c r="F50" s="19"/>
      <c r="H50" s="52"/>
      <c r="I50" s="52"/>
      <c r="J50" s="52"/>
      <c r="K50" s="175"/>
    </row>
    <row r="51" spans="1:11" s="9" customFormat="1" ht="12.75" x14ac:dyDescent="0.2">
      <c r="A51" s="46"/>
      <c r="B51" s="15"/>
      <c r="C51" s="17"/>
      <c r="D51" s="18"/>
      <c r="E51" s="19"/>
      <c r="F51" s="19"/>
      <c r="H51" s="52"/>
      <c r="I51" s="52"/>
      <c r="J51" s="52"/>
      <c r="K51" s="175"/>
    </row>
    <row r="52" spans="1:11" s="9" customFormat="1" ht="12.75" x14ac:dyDescent="0.2">
      <c r="A52" s="46"/>
      <c r="B52" s="15"/>
      <c r="C52" s="17"/>
      <c r="D52" s="18"/>
      <c r="E52" s="19"/>
      <c r="F52" s="19"/>
      <c r="H52" s="52"/>
      <c r="I52" s="52"/>
      <c r="J52" s="52"/>
      <c r="K52" s="175"/>
    </row>
    <row r="53" spans="1:11" s="29" customFormat="1" ht="12.75" x14ac:dyDescent="0.2">
      <c r="A53" s="159" t="s">
        <v>10</v>
      </c>
      <c r="B53" s="160" t="s">
        <v>21</v>
      </c>
      <c r="C53" s="161" t="s">
        <v>9</v>
      </c>
      <c r="D53" s="162" t="s">
        <v>10</v>
      </c>
      <c r="E53" s="163" t="s">
        <v>9</v>
      </c>
      <c r="F53" s="164"/>
      <c r="G53" s="165"/>
      <c r="H53" s="166"/>
      <c r="J53" s="48"/>
      <c r="K53" s="4"/>
    </row>
    <row r="54" spans="1:11" s="29" customFormat="1" ht="12.75" x14ac:dyDescent="0.2">
      <c r="A54" s="159"/>
      <c r="B54" s="167"/>
      <c r="C54" s="161"/>
      <c r="D54" s="162"/>
      <c r="E54" s="163"/>
      <c r="F54" s="3"/>
      <c r="G54" s="165"/>
      <c r="H54" s="168"/>
      <c r="I54" s="3"/>
      <c r="J54" s="48"/>
      <c r="K54" s="4"/>
    </row>
    <row r="55" spans="1:11" s="4" customFormat="1" ht="84" x14ac:dyDescent="0.2">
      <c r="A55" s="159">
        <v>1</v>
      </c>
      <c r="B55" s="69" t="s">
        <v>108</v>
      </c>
      <c r="C55" s="161" t="s">
        <v>11</v>
      </c>
      <c r="D55" s="162">
        <v>1</v>
      </c>
      <c r="E55" s="36"/>
      <c r="F55" s="3">
        <f>D55*E55</f>
        <v>0</v>
      </c>
      <c r="G55" s="165"/>
      <c r="H55" s="168"/>
      <c r="I55" s="3"/>
      <c r="J55" s="50"/>
    </row>
    <row r="56" spans="1:11" s="4" customFormat="1" ht="12.75" x14ac:dyDescent="0.2">
      <c r="A56" s="159"/>
      <c r="B56" s="169"/>
      <c r="C56" s="161"/>
      <c r="D56" s="162"/>
      <c r="E56" s="36"/>
      <c r="F56" s="164"/>
      <c r="G56" s="165"/>
      <c r="H56" s="166"/>
      <c r="J56" s="50"/>
    </row>
    <row r="57" spans="1:11" s="4" customFormat="1" ht="72" x14ac:dyDescent="0.2">
      <c r="A57" s="159">
        <f>+A55+1</f>
        <v>2</v>
      </c>
      <c r="B57" s="170" t="s">
        <v>192</v>
      </c>
      <c r="C57" s="161" t="s">
        <v>25</v>
      </c>
      <c r="D57" s="162">
        <v>10</v>
      </c>
      <c r="E57" s="36"/>
      <c r="F57" s="3">
        <f>D57*E57</f>
        <v>0</v>
      </c>
      <c r="G57" s="165"/>
      <c r="H57" s="168"/>
      <c r="I57" s="3"/>
      <c r="J57" s="50"/>
    </row>
    <row r="58" spans="1:11" s="4" customFormat="1" ht="12.75" x14ac:dyDescent="0.2">
      <c r="A58" s="159"/>
      <c r="B58" s="169"/>
      <c r="C58" s="161"/>
      <c r="D58" s="162"/>
      <c r="E58" s="36"/>
      <c r="F58" s="164"/>
      <c r="G58" s="165"/>
      <c r="H58" s="166"/>
      <c r="J58" s="50"/>
    </row>
    <row r="59" spans="1:11" s="4" customFormat="1" ht="24" x14ac:dyDescent="0.2">
      <c r="A59" s="159">
        <f>+A57+1</f>
        <v>3</v>
      </c>
      <c r="B59" s="169" t="s">
        <v>29</v>
      </c>
      <c r="C59" s="161" t="s">
        <v>25</v>
      </c>
      <c r="D59" s="162">
        <v>10</v>
      </c>
      <c r="E59" s="36"/>
      <c r="F59" s="3">
        <f>D59*E59</f>
        <v>0</v>
      </c>
      <c r="G59" s="165"/>
      <c r="H59" s="168"/>
      <c r="I59" s="3"/>
      <c r="J59" s="68"/>
    </row>
    <row r="60" spans="1:11" s="4" customFormat="1" ht="12.75" x14ac:dyDescent="0.2">
      <c r="A60" s="159"/>
      <c r="B60" s="169"/>
      <c r="C60" s="161"/>
      <c r="D60" s="162"/>
      <c r="E60" s="36"/>
      <c r="F60" s="164"/>
      <c r="G60" s="165"/>
      <c r="H60" s="166"/>
      <c r="J60" s="50"/>
    </row>
    <row r="61" spans="1:11" s="4" customFormat="1" ht="60" x14ac:dyDescent="0.2">
      <c r="A61" s="159">
        <f>+A59+1</f>
        <v>4</v>
      </c>
      <c r="B61" s="169" t="s">
        <v>191</v>
      </c>
      <c r="C61" s="161" t="s">
        <v>11</v>
      </c>
      <c r="D61" s="162">
        <v>1</v>
      </c>
      <c r="E61" s="36"/>
      <c r="F61" s="3">
        <f>D61*E61</f>
        <v>0</v>
      </c>
      <c r="G61" s="165"/>
      <c r="H61" s="168"/>
      <c r="I61" s="3"/>
      <c r="J61" s="68"/>
    </row>
    <row r="62" spans="1:11" s="4" customFormat="1" ht="12.75" x14ac:dyDescent="0.2">
      <c r="A62" s="159"/>
      <c r="B62" s="169"/>
      <c r="C62" s="161"/>
      <c r="D62" s="162"/>
      <c r="E62" s="31"/>
      <c r="F62" s="164"/>
      <c r="G62" s="165"/>
      <c r="H62" s="171"/>
      <c r="J62" s="50"/>
    </row>
    <row r="63" spans="1:11" s="4" customFormat="1" ht="60" x14ac:dyDescent="0.2">
      <c r="A63" s="159">
        <f>A61+1</f>
        <v>5</v>
      </c>
      <c r="B63" s="169" t="s">
        <v>71</v>
      </c>
      <c r="C63" s="161" t="s">
        <v>13</v>
      </c>
      <c r="D63" s="162">
        <v>3600</v>
      </c>
      <c r="E63" s="1"/>
      <c r="F63" s="3">
        <f>D63*E63</f>
        <v>0</v>
      </c>
      <c r="G63" s="165"/>
      <c r="H63" s="171"/>
      <c r="I63" s="3"/>
      <c r="J63" s="68"/>
    </row>
    <row r="64" spans="1:11" s="175" customFormat="1" ht="12" x14ac:dyDescent="0.2">
      <c r="A64" s="172"/>
      <c r="B64" s="69"/>
      <c r="C64" s="173"/>
      <c r="D64" s="174"/>
      <c r="E64" s="1"/>
      <c r="F64" s="3"/>
    </row>
    <row r="65" spans="1:11" s="175" customFormat="1" ht="228" x14ac:dyDescent="0.2">
      <c r="A65" s="172">
        <f>A63+1</f>
        <v>6</v>
      </c>
      <c r="B65" s="167" t="s">
        <v>193</v>
      </c>
      <c r="C65" s="173" t="s">
        <v>15</v>
      </c>
      <c r="D65" s="174">
        <v>2</v>
      </c>
      <c r="E65" s="1"/>
      <c r="F65" s="3">
        <f>D65*E65</f>
        <v>0</v>
      </c>
    </row>
    <row r="66" spans="1:11" s="4" customFormat="1" ht="12.75" x14ac:dyDescent="0.2">
      <c r="A66" s="159"/>
      <c r="B66" s="167"/>
      <c r="C66" s="161"/>
      <c r="D66" s="162"/>
      <c r="E66" s="36"/>
      <c r="F66" s="164"/>
      <c r="G66" s="165"/>
      <c r="H66" s="166"/>
      <c r="J66" s="50"/>
    </row>
    <row r="67" spans="1:11" s="4" customFormat="1" ht="120" x14ac:dyDescent="0.2">
      <c r="A67" s="159">
        <f>A65+1</f>
        <v>7</v>
      </c>
      <c r="B67" s="167" t="s">
        <v>188</v>
      </c>
      <c r="C67" s="161" t="s">
        <v>11</v>
      </c>
      <c r="D67" s="162">
        <v>1</v>
      </c>
      <c r="E67" s="36"/>
      <c r="F67" s="3">
        <f>D67*E67</f>
        <v>0</v>
      </c>
      <c r="G67" s="165"/>
      <c r="H67" s="168"/>
      <c r="I67" s="3"/>
      <c r="J67" s="68"/>
    </row>
    <row r="68" spans="1:11" s="4" customFormat="1" ht="12.75" x14ac:dyDescent="0.2">
      <c r="A68" s="159"/>
      <c r="B68" s="167"/>
      <c r="C68" s="161"/>
      <c r="D68" s="162"/>
      <c r="E68" s="36"/>
      <c r="F68" s="164"/>
      <c r="G68" s="165"/>
      <c r="H68" s="166"/>
      <c r="J68" s="50"/>
    </row>
    <row r="69" spans="1:11" s="4" customFormat="1" ht="36" x14ac:dyDescent="0.2">
      <c r="A69" s="159">
        <f>A67+1</f>
        <v>8</v>
      </c>
      <c r="B69" s="167" t="s">
        <v>190</v>
      </c>
      <c r="C69" s="161" t="s">
        <v>11</v>
      </c>
      <c r="D69" s="162">
        <v>1</v>
      </c>
      <c r="E69" s="36"/>
      <c r="F69" s="3">
        <f>D69*E69</f>
        <v>0</v>
      </c>
      <c r="G69" s="165"/>
      <c r="H69" s="168"/>
      <c r="I69" s="3"/>
      <c r="J69" s="68"/>
    </row>
    <row r="70" spans="1:11" s="29" customFormat="1" ht="12.75" x14ac:dyDescent="0.2">
      <c r="A70" s="159"/>
      <c r="B70" s="167"/>
      <c r="C70" s="161"/>
      <c r="D70" s="162"/>
      <c r="E70" s="36"/>
      <c r="F70" s="3"/>
      <c r="G70" s="165"/>
      <c r="H70" s="168"/>
      <c r="I70" s="3"/>
      <c r="J70" s="49"/>
      <c r="K70" s="4"/>
    </row>
    <row r="71" spans="1:11" s="30" customFormat="1" ht="12.75" x14ac:dyDescent="0.25">
      <c r="A71" s="176" t="s">
        <v>4</v>
      </c>
      <c r="B71" s="167"/>
      <c r="C71" s="161"/>
      <c r="D71" s="162"/>
      <c r="E71" s="36"/>
      <c r="F71" s="164"/>
      <c r="G71" s="177"/>
      <c r="H71" s="178"/>
      <c r="J71" s="48"/>
      <c r="K71" s="32"/>
    </row>
    <row r="72" spans="1:11" s="4" customFormat="1" ht="12.75" x14ac:dyDescent="0.25">
      <c r="A72" s="179" t="str">
        <f>CONCATENATE("SKUPAJ:  ",B53)</f>
        <v>SKUPAJ:  I. PRIPRAVLJALNA in ZAKLJUČNA DELA</v>
      </c>
      <c r="B72" s="167"/>
      <c r="C72" s="161"/>
      <c r="D72" s="162"/>
      <c r="E72" s="36"/>
      <c r="F72" s="180">
        <f>SUM(F55:F69)</f>
        <v>0</v>
      </c>
      <c r="G72" s="165"/>
      <c r="H72" s="166"/>
      <c r="I72" s="180"/>
      <c r="J72" s="50"/>
    </row>
    <row r="73" spans="1:11" s="30" customFormat="1" ht="12.75" x14ac:dyDescent="0.25">
      <c r="A73" s="176" t="s">
        <v>4</v>
      </c>
      <c r="B73" s="167"/>
      <c r="C73" s="161"/>
      <c r="D73" s="162"/>
      <c r="E73" s="36"/>
      <c r="F73" s="164"/>
      <c r="G73" s="177"/>
      <c r="H73" s="178"/>
      <c r="J73" s="48"/>
      <c r="K73" s="32"/>
    </row>
    <row r="74" spans="1:11" s="30" customFormat="1" ht="12" customHeight="1" x14ac:dyDescent="0.25">
      <c r="A74" s="181" t="s">
        <v>10</v>
      </c>
      <c r="B74" s="182"/>
      <c r="C74" s="183"/>
      <c r="D74" s="183"/>
      <c r="E74" s="37"/>
      <c r="F74" s="183"/>
      <c r="G74" s="177"/>
      <c r="H74" s="178"/>
      <c r="J74" s="48"/>
      <c r="K74" s="32"/>
    </row>
    <row r="75" spans="1:11" s="4" customFormat="1" ht="12.75" x14ac:dyDescent="0.2">
      <c r="A75" s="159" t="s">
        <v>10</v>
      </c>
      <c r="B75" s="160" t="s">
        <v>19</v>
      </c>
      <c r="C75" s="161" t="s">
        <v>9</v>
      </c>
      <c r="D75" s="162" t="s">
        <v>10</v>
      </c>
      <c r="E75" s="36"/>
      <c r="F75" s="164"/>
      <c r="G75" s="165"/>
      <c r="H75" s="166"/>
      <c r="J75" s="50"/>
    </row>
    <row r="76" spans="1:11" s="175" customFormat="1" ht="12.75" x14ac:dyDescent="0.2">
      <c r="A76" s="184"/>
      <c r="B76" s="69"/>
      <c r="C76" s="173"/>
      <c r="D76" s="174"/>
      <c r="E76" s="1"/>
      <c r="F76" s="3"/>
      <c r="H76" s="168"/>
      <c r="I76" s="3"/>
      <c r="J76" s="185"/>
    </row>
    <row r="77" spans="1:11" s="175" customFormat="1" ht="48" x14ac:dyDescent="0.2">
      <c r="A77" s="186">
        <v>1</v>
      </c>
      <c r="B77" s="69" t="s">
        <v>50</v>
      </c>
      <c r="C77" s="173" t="s">
        <v>11</v>
      </c>
      <c r="D77" s="174">
        <v>1</v>
      </c>
      <c r="E77" s="1"/>
      <c r="F77" s="3">
        <f>D77*E77</f>
        <v>0</v>
      </c>
      <c r="H77" s="168"/>
      <c r="I77" s="3"/>
      <c r="J77" s="185"/>
    </row>
    <row r="78" spans="1:11" s="175" customFormat="1" ht="12.75" x14ac:dyDescent="0.2">
      <c r="A78" s="184"/>
      <c r="B78" s="69"/>
      <c r="C78" s="173"/>
      <c r="D78" s="174"/>
      <c r="E78" s="1"/>
      <c r="F78" s="3"/>
      <c r="H78" s="185"/>
      <c r="I78" s="3"/>
      <c r="J78" s="185"/>
    </row>
    <row r="79" spans="1:11" s="175" customFormat="1" ht="72" x14ac:dyDescent="0.2">
      <c r="A79" s="186">
        <f>A77+1</f>
        <v>2</v>
      </c>
      <c r="B79" s="69" t="s">
        <v>51</v>
      </c>
      <c r="C79" s="173" t="s">
        <v>11</v>
      </c>
      <c r="D79" s="174">
        <v>1</v>
      </c>
      <c r="E79" s="1"/>
      <c r="F79" s="3">
        <f>D79*E79</f>
        <v>0</v>
      </c>
      <c r="H79" s="168"/>
      <c r="I79" s="3"/>
      <c r="J79" s="185"/>
    </row>
    <row r="80" spans="1:11" s="30" customFormat="1" ht="12" customHeight="1" x14ac:dyDescent="0.25">
      <c r="A80" s="181" t="s">
        <v>10</v>
      </c>
      <c r="B80" s="182"/>
      <c r="C80" s="183"/>
      <c r="D80" s="183"/>
      <c r="E80" s="37"/>
      <c r="F80" s="183"/>
      <c r="G80" s="177"/>
      <c r="H80" s="178"/>
      <c r="J80" s="48"/>
      <c r="K80" s="32"/>
    </row>
    <row r="81" spans="1:11" s="30" customFormat="1" ht="12.75" x14ac:dyDescent="0.25">
      <c r="A81" s="176" t="s">
        <v>4</v>
      </c>
      <c r="B81" s="167"/>
      <c r="C81" s="161"/>
      <c r="D81" s="162"/>
      <c r="E81" s="36"/>
      <c r="F81" s="164"/>
      <c r="G81" s="177"/>
      <c r="H81" s="178"/>
      <c r="J81" s="48"/>
      <c r="K81" s="32"/>
    </row>
    <row r="82" spans="1:11" s="4" customFormat="1" ht="12.75" x14ac:dyDescent="0.25">
      <c r="A82" s="179" t="str">
        <f>CONCATENATE("SKUPAJ:  ",B75)</f>
        <v>SKUPAJ:  II. GEODETSKA DELA</v>
      </c>
      <c r="B82" s="167"/>
      <c r="C82" s="161"/>
      <c r="D82" s="162"/>
      <c r="E82" s="36"/>
      <c r="F82" s="180">
        <f>SUM(F75:F80)</f>
        <v>0</v>
      </c>
      <c r="G82" s="165"/>
      <c r="H82" s="166"/>
      <c r="I82" s="180"/>
      <c r="J82" s="50"/>
    </row>
    <row r="83" spans="1:11" s="32" customFormat="1" ht="12.75" x14ac:dyDescent="0.25">
      <c r="A83" s="187" t="s">
        <v>4</v>
      </c>
      <c r="B83" s="167"/>
      <c r="C83" s="161"/>
      <c r="D83" s="162"/>
      <c r="E83" s="36"/>
      <c r="F83" s="164"/>
      <c r="G83" s="177"/>
      <c r="H83" s="178"/>
      <c r="J83" s="50"/>
    </row>
    <row r="84" spans="1:11" s="30" customFormat="1" ht="12.75" x14ac:dyDescent="0.25">
      <c r="A84" s="176"/>
      <c r="B84" s="167"/>
      <c r="C84" s="161"/>
      <c r="D84" s="162"/>
      <c r="E84" s="36"/>
      <c r="F84" s="164"/>
      <c r="G84" s="177"/>
      <c r="H84" s="178"/>
      <c r="J84" s="48"/>
      <c r="K84" s="32"/>
    </row>
    <row r="85" spans="1:11" s="4" customFormat="1" ht="12.75" x14ac:dyDescent="0.2">
      <c r="A85" s="159" t="s">
        <v>10</v>
      </c>
      <c r="B85" s="160" t="s">
        <v>32</v>
      </c>
      <c r="C85" s="161" t="s">
        <v>9</v>
      </c>
      <c r="D85" s="162" t="s">
        <v>10</v>
      </c>
      <c r="E85" s="36"/>
      <c r="F85" s="164"/>
      <c r="G85" s="165"/>
      <c r="H85" s="166"/>
      <c r="J85" s="50"/>
    </row>
    <row r="86" spans="1:11" s="4" customFormat="1" ht="12.75" x14ac:dyDescent="0.2">
      <c r="A86" s="159"/>
      <c r="B86" s="160"/>
      <c r="C86" s="161"/>
      <c r="D86" s="162"/>
      <c r="E86" s="36"/>
      <c r="F86" s="164"/>
      <c r="G86" s="165"/>
      <c r="H86" s="166"/>
      <c r="J86" s="50"/>
    </row>
    <row r="87" spans="1:11" s="4" customFormat="1" ht="38.25" x14ac:dyDescent="0.2">
      <c r="A87" s="159"/>
      <c r="B87" s="188" t="s">
        <v>44</v>
      </c>
      <c r="C87" s="161"/>
      <c r="D87" s="162"/>
      <c r="E87" s="36"/>
      <c r="F87" s="164"/>
      <c r="G87" s="165"/>
      <c r="H87" s="166"/>
      <c r="J87" s="50"/>
    </row>
    <row r="88" spans="1:11" s="4" customFormat="1" ht="102" x14ac:dyDescent="0.2">
      <c r="A88" s="159"/>
      <c r="B88" s="189" t="s">
        <v>45</v>
      </c>
      <c r="C88" s="161"/>
      <c r="D88" s="162"/>
      <c r="E88" s="36"/>
      <c r="F88" s="164"/>
      <c r="G88" s="165"/>
      <c r="H88" s="166"/>
      <c r="J88" s="50"/>
    </row>
    <row r="89" spans="1:11" s="4" customFormat="1" ht="51" x14ac:dyDescent="0.2">
      <c r="A89" s="159"/>
      <c r="B89" s="190" t="s">
        <v>31</v>
      </c>
      <c r="C89" s="161"/>
      <c r="D89" s="162"/>
      <c r="E89" s="36"/>
      <c r="F89" s="164"/>
      <c r="G89" s="165"/>
      <c r="H89" s="166"/>
      <c r="J89" s="50"/>
    </row>
    <row r="90" spans="1:11" s="30" customFormat="1" ht="12" customHeight="1" x14ac:dyDescent="0.25">
      <c r="A90" s="181" t="s">
        <v>10</v>
      </c>
      <c r="B90" s="182"/>
      <c r="C90" s="183"/>
      <c r="D90" s="183"/>
      <c r="E90" s="37"/>
      <c r="F90" s="183"/>
      <c r="G90" s="177"/>
      <c r="H90" s="178"/>
      <c r="J90" s="48"/>
      <c r="K90" s="32"/>
    </row>
    <row r="91" spans="1:11" s="29" customFormat="1" ht="48" x14ac:dyDescent="0.2">
      <c r="A91" s="159">
        <v>1</v>
      </c>
      <c r="B91" s="167" t="s">
        <v>42</v>
      </c>
      <c r="C91" s="161" t="s">
        <v>12</v>
      </c>
      <c r="D91" s="162">
        <v>100</v>
      </c>
      <c r="E91" s="36"/>
      <c r="F91" s="3">
        <f>D91*E91</f>
        <v>0</v>
      </c>
      <c r="G91" s="165"/>
      <c r="H91" s="168"/>
      <c r="I91" s="3"/>
      <c r="J91" s="48"/>
      <c r="K91" s="4"/>
    </row>
    <row r="92" spans="1:11" s="30" customFormat="1" ht="12" customHeight="1" x14ac:dyDescent="0.25">
      <c r="A92" s="181"/>
      <c r="B92" s="182"/>
      <c r="C92" s="183"/>
      <c r="D92" s="183"/>
      <c r="E92" s="37"/>
      <c r="F92" s="183"/>
      <c r="G92" s="177"/>
      <c r="H92" s="178"/>
      <c r="J92" s="48"/>
      <c r="K92" s="32"/>
    </row>
    <row r="93" spans="1:11" s="175" customFormat="1" ht="108" x14ac:dyDescent="0.2">
      <c r="A93" s="186">
        <f>A91+1</f>
        <v>2</v>
      </c>
      <c r="B93" s="69" t="s">
        <v>54</v>
      </c>
      <c r="C93" s="173" t="s">
        <v>12</v>
      </c>
      <c r="D93" s="174">
        <v>720</v>
      </c>
      <c r="E93" s="1"/>
      <c r="F93" s="3">
        <f>D93*E93</f>
        <v>0</v>
      </c>
      <c r="H93" s="168"/>
      <c r="I93" s="3"/>
      <c r="J93" s="185"/>
    </row>
    <row r="94" spans="1:11" s="30" customFormat="1" ht="12" customHeight="1" x14ac:dyDescent="0.25">
      <c r="A94" s="181"/>
      <c r="B94" s="182"/>
      <c r="C94" s="183"/>
      <c r="D94" s="183"/>
      <c r="E94" s="37"/>
      <c r="F94" s="183"/>
      <c r="G94" s="177"/>
      <c r="H94" s="178"/>
      <c r="J94" s="48"/>
      <c r="K94" s="32"/>
    </row>
    <row r="95" spans="1:11" s="175" customFormat="1" ht="72" x14ac:dyDescent="0.2">
      <c r="A95" s="186">
        <f>A93+1</f>
        <v>3</v>
      </c>
      <c r="B95" s="69" t="s">
        <v>55</v>
      </c>
      <c r="C95" s="173" t="s">
        <v>12</v>
      </c>
      <c r="D95" s="174">
        <v>3105</v>
      </c>
      <c r="E95" s="1"/>
      <c r="F95" s="3">
        <f>D95*E95</f>
        <v>0</v>
      </c>
      <c r="H95" s="168"/>
      <c r="I95" s="3"/>
      <c r="J95" s="185"/>
    </row>
    <row r="96" spans="1:11" s="9" customFormat="1" ht="12.75" x14ac:dyDescent="0.2">
      <c r="A96" s="44"/>
      <c r="B96" s="69"/>
      <c r="C96" s="173"/>
      <c r="D96" s="174"/>
      <c r="E96" s="1"/>
      <c r="F96" s="3"/>
      <c r="H96" s="168"/>
      <c r="I96" s="3"/>
      <c r="J96" s="52"/>
      <c r="K96" s="175"/>
    </row>
    <row r="97" spans="1:11" s="29" customFormat="1" ht="52.5" customHeight="1" x14ac:dyDescent="0.2">
      <c r="A97" s="159">
        <f>A95+1</f>
        <v>4</v>
      </c>
      <c r="B97" s="167" t="s">
        <v>22</v>
      </c>
      <c r="C97" s="161" t="s">
        <v>13</v>
      </c>
      <c r="D97" s="162">
        <v>4500</v>
      </c>
      <c r="E97" s="36"/>
      <c r="F97" s="3">
        <f>D97*E97</f>
        <v>0</v>
      </c>
      <c r="G97" s="165"/>
      <c r="H97" s="168"/>
      <c r="I97" s="3"/>
      <c r="J97" s="48"/>
      <c r="K97" s="4"/>
    </row>
    <row r="98" spans="1:11" s="9" customFormat="1" ht="12.75" x14ac:dyDescent="0.2">
      <c r="A98" s="44"/>
      <c r="B98" s="69"/>
      <c r="C98" s="173"/>
      <c r="D98" s="174"/>
      <c r="E98" s="1"/>
      <c r="F98" s="3"/>
      <c r="H98" s="168"/>
      <c r="I98" s="3"/>
      <c r="J98" s="52"/>
      <c r="K98" s="175"/>
    </row>
    <row r="99" spans="1:11" s="41" customFormat="1" ht="72" x14ac:dyDescent="0.25">
      <c r="A99" s="191">
        <f>A97+1</f>
        <v>5</v>
      </c>
      <c r="B99" s="169" t="s">
        <v>37</v>
      </c>
      <c r="C99" s="192" t="s">
        <v>13</v>
      </c>
      <c r="D99" s="193">
        <v>4500</v>
      </c>
      <c r="E99" s="38"/>
      <c r="F99" s="3">
        <f>D99*E99</f>
        <v>0</v>
      </c>
      <c r="G99" s="195"/>
      <c r="H99" s="168"/>
      <c r="I99" s="3"/>
      <c r="J99" s="53"/>
      <c r="K99" s="247"/>
    </row>
    <row r="100" spans="1:11" s="30" customFormat="1" ht="12" customHeight="1" x14ac:dyDescent="0.25">
      <c r="A100" s="181"/>
      <c r="B100" s="182"/>
      <c r="C100" s="183"/>
      <c r="D100" s="183"/>
      <c r="E100" s="37"/>
      <c r="F100" s="183"/>
      <c r="G100" s="177"/>
      <c r="H100" s="178"/>
      <c r="J100" s="48"/>
      <c r="K100" s="32"/>
    </row>
    <row r="101" spans="1:11" s="29" customFormat="1" ht="132" x14ac:dyDescent="0.2">
      <c r="A101" s="159">
        <f>A99+1</f>
        <v>6</v>
      </c>
      <c r="B101" s="69" t="s">
        <v>98</v>
      </c>
      <c r="C101" s="161" t="s">
        <v>12</v>
      </c>
      <c r="D101" s="162">
        <v>720</v>
      </c>
      <c r="E101" s="36"/>
      <c r="F101" s="3">
        <f>D101*E101</f>
        <v>0</v>
      </c>
      <c r="G101" s="165"/>
      <c r="H101" s="168"/>
      <c r="I101" s="3"/>
      <c r="J101" s="54"/>
      <c r="K101" s="4"/>
    </row>
    <row r="102" spans="1:11" s="30" customFormat="1" ht="12" customHeight="1" x14ac:dyDescent="0.25">
      <c r="A102" s="181"/>
      <c r="B102" s="182"/>
      <c r="C102" s="183"/>
      <c r="D102" s="183"/>
      <c r="E102" s="37"/>
      <c r="F102" s="183"/>
      <c r="G102" s="177"/>
      <c r="H102" s="178"/>
      <c r="J102" s="48"/>
      <c r="K102" s="32"/>
    </row>
    <row r="103" spans="1:11" s="29" customFormat="1" ht="96" x14ac:dyDescent="0.2">
      <c r="A103" s="159">
        <f>A101+1</f>
        <v>7</v>
      </c>
      <c r="B103" s="69" t="s">
        <v>72</v>
      </c>
      <c r="C103" s="161" t="s">
        <v>12</v>
      </c>
      <c r="D103" s="162">
        <v>2200</v>
      </c>
      <c r="E103" s="36"/>
      <c r="F103" s="3">
        <f>D103*E103</f>
        <v>0</v>
      </c>
      <c r="G103" s="165"/>
      <c r="H103" s="168"/>
      <c r="I103" s="3"/>
      <c r="J103" s="54"/>
      <c r="K103" s="4"/>
    </row>
    <row r="104" spans="1:11" s="4" customFormat="1" ht="12.75" x14ac:dyDescent="0.2">
      <c r="A104" s="159"/>
      <c r="B104" s="69"/>
      <c r="C104" s="161"/>
      <c r="D104" s="162"/>
      <c r="E104" s="36"/>
      <c r="F104" s="164"/>
      <c r="G104" s="165"/>
      <c r="H104" s="166"/>
      <c r="J104" s="50"/>
    </row>
    <row r="105" spans="1:11" s="175" customFormat="1" ht="69.95" customHeight="1" x14ac:dyDescent="0.2">
      <c r="A105" s="186">
        <f>A101+1</f>
        <v>7</v>
      </c>
      <c r="B105" s="69" t="s">
        <v>49</v>
      </c>
      <c r="C105" s="173" t="s">
        <v>12</v>
      </c>
      <c r="D105" s="174">
        <v>720</v>
      </c>
      <c r="E105" s="1"/>
      <c r="F105" s="3">
        <f>D105*E105</f>
        <v>0</v>
      </c>
      <c r="H105" s="196"/>
      <c r="I105" s="3"/>
      <c r="J105" s="185"/>
    </row>
    <row r="106" spans="1:11" s="30" customFormat="1" ht="12" customHeight="1" x14ac:dyDescent="0.25">
      <c r="A106" s="181"/>
      <c r="B106" s="182"/>
      <c r="C106" s="183"/>
      <c r="D106" s="183"/>
      <c r="E106" s="37"/>
      <c r="F106" s="183"/>
      <c r="G106" s="177"/>
      <c r="H106" s="178"/>
      <c r="J106" s="48"/>
      <c r="K106" s="32"/>
    </row>
    <row r="107" spans="1:11" s="29" customFormat="1" ht="84" x14ac:dyDescent="0.2">
      <c r="A107" s="159">
        <f>A105+1</f>
        <v>8</v>
      </c>
      <c r="B107" s="69" t="s">
        <v>30</v>
      </c>
      <c r="C107" s="161" t="s">
        <v>12</v>
      </c>
      <c r="D107" s="162">
        <v>2385</v>
      </c>
      <c r="E107" s="36"/>
      <c r="F107" s="3">
        <f>D107*E107</f>
        <v>0</v>
      </c>
      <c r="G107" s="165"/>
      <c r="H107" s="168"/>
      <c r="I107" s="3"/>
      <c r="J107" s="54"/>
      <c r="K107" s="4"/>
    </row>
    <row r="108" spans="1:11" s="30" customFormat="1" ht="12" customHeight="1" x14ac:dyDescent="0.25">
      <c r="A108" s="181" t="s">
        <v>10</v>
      </c>
      <c r="B108" s="182"/>
      <c r="C108" s="183"/>
      <c r="D108" s="183"/>
      <c r="E108" s="37"/>
      <c r="F108" s="183"/>
      <c r="G108" s="177"/>
      <c r="H108" s="178"/>
      <c r="J108" s="48"/>
      <c r="K108" s="32"/>
    </row>
    <row r="109" spans="1:11" s="30" customFormat="1" ht="12.75" x14ac:dyDescent="0.25">
      <c r="A109" s="176" t="s">
        <v>4</v>
      </c>
      <c r="B109" s="167"/>
      <c r="C109" s="161"/>
      <c r="D109" s="162"/>
      <c r="E109" s="36"/>
      <c r="F109" s="164"/>
      <c r="G109" s="177"/>
      <c r="H109" s="178"/>
      <c r="J109" s="48"/>
      <c r="K109" s="32"/>
    </row>
    <row r="110" spans="1:11" s="4" customFormat="1" ht="12.75" x14ac:dyDescent="0.25">
      <c r="A110" s="179" t="str">
        <f>CONCATENATE("SKUPAJ:  ",B85)</f>
        <v>SKUPAJ:  III. ZEMELJSKA DELA</v>
      </c>
      <c r="B110" s="167"/>
      <c r="C110" s="161"/>
      <c r="D110" s="162"/>
      <c r="E110" s="36"/>
      <c r="F110" s="180">
        <f>SUM(F85:F109)</f>
        <v>0</v>
      </c>
      <c r="G110" s="165"/>
      <c r="H110" s="166"/>
      <c r="I110" s="180"/>
      <c r="J110" s="50"/>
    </row>
    <row r="111" spans="1:11" s="30" customFormat="1" ht="12.75" x14ac:dyDescent="0.25">
      <c r="A111" s="176" t="s">
        <v>4</v>
      </c>
      <c r="B111" s="167"/>
      <c r="C111" s="161"/>
      <c r="D111" s="162"/>
      <c r="E111" s="36"/>
      <c r="F111" s="164"/>
      <c r="G111" s="177"/>
      <c r="H111" s="178"/>
      <c r="J111" s="48"/>
      <c r="K111" s="32"/>
    </row>
    <row r="112" spans="1:11" s="32" customFormat="1" ht="12.75" x14ac:dyDescent="0.25">
      <c r="A112" s="187"/>
      <c r="B112" s="167"/>
      <c r="C112" s="161"/>
      <c r="D112" s="162"/>
      <c r="E112" s="36"/>
      <c r="F112" s="164"/>
      <c r="G112" s="177"/>
      <c r="H112" s="178"/>
      <c r="J112" s="50"/>
    </row>
    <row r="113" spans="1:11" s="29" customFormat="1" ht="12.75" x14ac:dyDescent="0.2">
      <c r="A113" s="159" t="s">
        <v>10</v>
      </c>
      <c r="B113" s="160" t="s">
        <v>33</v>
      </c>
      <c r="C113" s="161" t="s">
        <v>9</v>
      </c>
      <c r="D113" s="162" t="s">
        <v>10</v>
      </c>
      <c r="E113" s="36"/>
      <c r="F113" s="164"/>
      <c r="G113" s="165"/>
      <c r="H113" s="166"/>
      <c r="J113" s="48"/>
      <c r="K113" s="4"/>
    </row>
    <row r="114" spans="1:11" s="30" customFormat="1" ht="12" customHeight="1" x14ac:dyDescent="0.25">
      <c r="A114" s="181" t="s">
        <v>10</v>
      </c>
      <c r="B114" s="182"/>
      <c r="C114" s="183"/>
      <c r="D114" s="183"/>
      <c r="E114" s="37"/>
      <c r="F114" s="183"/>
      <c r="G114" s="177"/>
      <c r="H114" s="178"/>
      <c r="J114" s="48"/>
      <c r="K114" s="32"/>
    </row>
    <row r="115" spans="1:11" s="29" customFormat="1" ht="63" customHeight="1" x14ac:dyDescent="0.2">
      <c r="A115" s="159">
        <v>1</v>
      </c>
      <c r="B115" s="167" t="s">
        <v>38</v>
      </c>
      <c r="C115" s="161"/>
      <c r="D115" s="162"/>
      <c r="E115" s="36"/>
      <c r="F115" s="164"/>
      <c r="G115" s="165"/>
      <c r="H115" s="166"/>
      <c r="J115" s="48"/>
      <c r="K115" s="4"/>
    </row>
    <row r="116" spans="1:11" s="32" customFormat="1" ht="24" x14ac:dyDescent="0.25">
      <c r="A116" s="159" t="s">
        <v>16</v>
      </c>
      <c r="B116" s="197" t="s">
        <v>56</v>
      </c>
      <c r="C116" s="161" t="s">
        <v>12</v>
      </c>
      <c r="D116" s="162">
        <v>1400</v>
      </c>
      <c r="E116" s="36"/>
      <c r="F116" s="3">
        <f>D116*E116</f>
        <v>0</v>
      </c>
      <c r="G116" s="177"/>
      <c r="H116" s="168"/>
      <c r="I116" s="3"/>
      <c r="J116" s="51"/>
    </row>
    <row r="117" spans="1:11" s="30" customFormat="1" ht="12" customHeight="1" x14ac:dyDescent="0.25">
      <c r="A117" s="181"/>
      <c r="B117" s="182"/>
      <c r="C117" s="183"/>
      <c r="D117" s="183"/>
      <c r="E117" s="37"/>
      <c r="F117" s="183"/>
      <c r="G117" s="177"/>
      <c r="H117" s="178"/>
      <c r="J117" s="48"/>
      <c r="K117" s="32"/>
    </row>
    <row r="118" spans="1:11" s="29" customFormat="1" ht="72" x14ac:dyDescent="0.2">
      <c r="A118" s="159">
        <f>A115+1</f>
        <v>2</v>
      </c>
      <c r="B118" s="69" t="s">
        <v>77</v>
      </c>
      <c r="C118" s="161" t="s">
        <v>12</v>
      </c>
      <c r="D118" s="162">
        <v>90</v>
      </c>
      <c r="E118" s="36"/>
      <c r="F118" s="3">
        <f>D118*E118</f>
        <v>0</v>
      </c>
      <c r="G118" s="165"/>
      <c r="H118" s="168"/>
      <c r="I118" s="3"/>
      <c r="J118" s="54"/>
      <c r="K118" s="4"/>
    </row>
    <row r="119" spans="1:11" s="30" customFormat="1" ht="12" customHeight="1" x14ac:dyDescent="0.25">
      <c r="A119" s="181" t="s">
        <v>10</v>
      </c>
      <c r="B119" s="182"/>
      <c r="C119" s="183"/>
      <c r="D119" s="183"/>
      <c r="E119" s="37"/>
      <c r="F119" s="183"/>
      <c r="G119" s="177"/>
      <c r="H119" s="178"/>
      <c r="J119" s="48"/>
      <c r="K119" s="32"/>
    </row>
    <row r="120" spans="1:11" s="30" customFormat="1" ht="12.75" x14ac:dyDescent="0.25">
      <c r="A120" s="176" t="s">
        <v>4</v>
      </c>
      <c r="B120" s="167"/>
      <c r="C120" s="161"/>
      <c r="D120" s="162"/>
      <c r="E120" s="36"/>
      <c r="F120" s="164"/>
      <c r="G120" s="177"/>
      <c r="H120" s="178"/>
      <c r="J120" s="48"/>
      <c r="K120" s="32"/>
    </row>
    <row r="121" spans="1:11" s="4" customFormat="1" ht="12.75" x14ac:dyDescent="0.25">
      <c r="A121" s="179" t="str">
        <f>CONCATENATE("SKUPAJ:  ",B113)</f>
        <v>SKUPAJ:  IV. ZGORNJI USTROJ</v>
      </c>
      <c r="B121" s="167"/>
      <c r="C121" s="161"/>
      <c r="D121" s="162"/>
      <c r="E121" s="36"/>
      <c r="F121" s="180">
        <f>SUM(F113:F120)</f>
        <v>0</v>
      </c>
      <c r="G121" s="165"/>
      <c r="H121" s="166"/>
      <c r="I121" s="180"/>
      <c r="J121" s="50"/>
    </row>
    <row r="122" spans="1:11" s="30" customFormat="1" ht="12.75" x14ac:dyDescent="0.25">
      <c r="A122" s="176" t="s">
        <v>4</v>
      </c>
      <c r="B122" s="167"/>
      <c r="C122" s="161"/>
      <c r="D122" s="162"/>
      <c r="E122" s="36"/>
      <c r="F122" s="164"/>
      <c r="G122" s="177"/>
      <c r="H122" s="178"/>
      <c r="J122" s="48"/>
      <c r="K122" s="32"/>
    </row>
    <row r="123" spans="1:11" s="30" customFormat="1" ht="12.75" x14ac:dyDescent="0.25">
      <c r="A123" s="176"/>
      <c r="B123" s="167"/>
      <c r="C123" s="161"/>
      <c r="D123" s="162"/>
      <c r="E123" s="36"/>
      <c r="F123" s="164"/>
      <c r="G123" s="177"/>
      <c r="H123" s="178"/>
      <c r="J123" s="48"/>
      <c r="K123" s="32"/>
    </row>
    <row r="124" spans="1:11" s="4" customFormat="1" ht="12.75" x14ac:dyDescent="0.2">
      <c r="A124" s="159" t="s">
        <v>10</v>
      </c>
      <c r="B124" s="160" t="s">
        <v>34</v>
      </c>
      <c r="C124" s="161" t="s">
        <v>9</v>
      </c>
      <c r="D124" s="162" t="s">
        <v>10</v>
      </c>
      <c r="E124" s="36"/>
      <c r="F124" s="164"/>
      <c r="G124" s="165"/>
      <c r="H124" s="166"/>
      <c r="J124" s="50"/>
    </row>
    <row r="125" spans="1:11" s="30" customFormat="1" ht="12.75" customHeight="1" x14ac:dyDescent="0.25">
      <c r="A125" s="181" t="s">
        <v>10</v>
      </c>
      <c r="B125" s="182"/>
      <c r="C125" s="183"/>
      <c r="D125" s="183"/>
      <c r="E125" s="37"/>
      <c r="F125" s="183"/>
      <c r="G125" s="177"/>
      <c r="H125" s="178"/>
      <c r="J125" s="48"/>
      <c r="K125" s="32"/>
    </row>
    <row r="126" spans="1:11" s="29" customFormat="1" ht="39.950000000000003" customHeight="1" x14ac:dyDescent="0.2">
      <c r="A126" s="159">
        <v>1</v>
      </c>
      <c r="B126" s="167" t="s">
        <v>24</v>
      </c>
      <c r="C126" s="161" t="s">
        <v>13</v>
      </c>
      <c r="D126" s="162">
        <v>4500</v>
      </c>
      <c r="E126" s="36"/>
      <c r="F126" s="3">
        <f>D126*E126</f>
        <v>0</v>
      </c>
      <c r="G126" s="165"/>
      <c r="H126" s="168"/>
      <c r="I126" s="3"/>
      <c r="J126" s="48"/>
      <c r="K126" s="4"/>
    </row>
    <row r="127" spans="1:11" s="30" customFormat="1" ht="12" customHeight="1" x14ac:dyDescent="0.25">
      <c r="A127" s="181"/>
      <c r="B127" s="182"/>
      <c r="C127" s="183"/>
      <c r="D127" s="183"/>
      <c r="E127" s="37"/>
      <c r="F127" s="183"/>
      <c r="G127" s="177"/>
      <c r="H127" s="178"/>
      <c r="J127" s="48"/>
      <c r="K127" s="32"/>
    </row>
    <row r="128" spans="1:11" s="29" customFormat="1" ht="36" x14ac:dyDescent="0.2">
      <c r="A128" s="159">
        <f>+A126+1</f>
        <v>2</v>
      </c>
      <c r="B128" s="167" t="s">
        <v>92</v>
      </c>
      <c r="C128" s="161" t="s">
        <v>9</v>
      </c>
      <c r="D128" s="162" t="s">
        <v>10</v>
      </c>
      <c r="E128" s="36"/>
      <c r="F128" s="164"/>
      <c r="G128" s="165"/>
      <c r="H128" s="168"/>
      <c r="I128" s="3"/>
      <c r="J128" s="48"/>
      <c r="K128" s="4"/>
    </row>
    <row r="129" spans="1:11" s="29" customFormat="1" ht="24.75" customHeight="1" x14ac:dyDescent="0.2">
      <c r="A129" s="159" t="s">
        <v>16</v>
      </c>
      <c r="B129" s="198" t="s">
        <v>93</v>
      </c>
      <c r="C129" s="161" t="s">
        <v>13</v>
      </c>
      <c r="D129" s="162">
        <v>4500</v>
      </c>
      <c r="E129" s="36"/>
      <c r="F129" s="3">
        <f>D129*E129</f>
        <v>0</v>
      </c>
      <c r="G129" s="165"/>
      <c r="H129" s="168"/>
      <c r="I129" s="3"/>
      <c r="J129" s="48"/>
      <c r="K129" s="4"/>
    </row>
    <row r="130" spans="1:11" s="30" customFormat="1" ht="12" customHeight="1" x14ac:dyDescent="0.25">
      <c r="A130" s="181" t="s">
        <v>10</v>
      </c>
      <c r="B130" s="182"/>
      <c r="C130" s="183"/>
      <c r="D130" s="183"/>
      <c r="E130" s="37"/>
      <c r="F130" s="183"/>
      <c r="G130" s="177"/>
      <c r="H130" s="178"/>
      <c r="J130" s="48"/>
      <c r="K130" s="32"/>
    </row>
    <row r="131" spans="1:11" s="29" customFormat="1" ht="36" x14ac:dyDescent="0.2">
      <c r="A131" s="159">
        <f>+A128+1</f>
        <v>3</v>
      </c>
      <c r="B131" s="167" t="s">
        <v>62</v>
      </c>
      <c r="C131" s="161" t="s">
        <v>9</v>
      </c>
      <c r="D131" s="162" t="s">
        <v>10</v>
      </c>
      <c r="E131" s="36"/>
      <c r="F131" s="164"/>
      <c r="G131" s="165"/>
      <c r="H131" s="166"/>
      <c r="J131" s="48"/>
      <c r="K131" s="4"/>
    </row>
    <row r="132" spans="1:11" s="29" customFormat="1" ht="12.75" x14ac:dyDescent="0.2">
      <c r="A132" s="159" t="s">
        <v>16</v>
      </c>
      <c r="B132" s="198" t="s">
        <v>52</v>
      </c>
      <c r="C132" s="161" t="s">
        <v>13</v>
      </c>
      <c r="D132" s="162">
        <v>4500</v>
      </c>
      <c r="E132" s="36"/>
      <c r="F132" s="3">
        <f>D132*E132</f>
        <v>0</v>
      </c>
      <c r="G132" s="165"/>
      <c r="H132" s="168"/>
      <c r="I132" s="3"/>
      <c r="J132" s="48"/>
      <c r="K132" s="4"/>
    </row>
    <row r="133" spans="1:11" s="29" customFormat="1" ht="13.5" customHeight="1" x14ac:dyDescent="0.2">
      <c r="A133" s="159"/>
      <c r="B133" s="198"/>
      <c r="E133" s="28"/>
      <c r="G133" s="165"/>
      <c r="H133" s="196"/>
      <c r="I133" s="3"/>
      <c r="J133" s="48"/>
      <c r="K133" s="4"/>
    </row>
    <row r="134" spans="1:11" s="30" customFormat="1" ht="12.75" x14ac:dyDescent="0.25">
      <c r="A134" s="176" t="s">
        <v>4</v>
      </c>
      <c r="B134" s="167"/>
      <c r="C134" s="161"/>
      <c r="D134" s="162"/>
      <c r="E134" s="36"/>
      <c r="F134" s="164"/>
      <c r="G134" s="177"/>
      <c r="H134" s="178"/>
      <c r="J134" s="48"/>
      <c r="K134" s="32"/>
    </row>
    <row r="135" spans="1:11" s="4" customFormat="1" ht="12.75" x14ac:dyDescent="0.25">
      <c r="A135" s="179" t="str">
        <f>CONCATENATE("SKUPAJ:  ",B124)</f>
        <v>SKUPAJ:  V. ASFALTERSKA DELA</v>
      </c>
      <c r="B135" s="167"/>
      <c r="C135" s="161"/>
      <c r="D135" s="162"/>
      <c r="E135" s="36"/>
      <c r="F135" s="180">
        <f>SUM(F124:F134)</f>
        <v>0</v>
      </c>
      <c r="G135" s="165"/>
      <c r="H135" s="166"/>
      <c r="I135" s="180"/>
      <c r="J135" s="50"/>
    </row>
    <row r="136" spans="1:11" s="30" customFormat="1" ht="12.75" x14ac:dyDescent="0.25">
      <c r="A136" s="176" t="s">
        <v>4</v>
      </c>
      <c r="B136" s="167"/>
      <c r="C136" s="161"/>
      <c r="D136" s="162"/>
      <c r="E136" s="36"/>
      <c r="F136" s="164"/>
      <c r="G136" s="177"/>
      <c r="H136" s="178"/>
      <c r="J136" s="48"/>
      <c r="K136" s="32"/>
    </row>
    <row r="137" spans="1:11" s="30" customFormat="1" ht="12.75" x14ac:dyDescent="0.25">
      <c r="A137" s="176"/>
      <c r="B137" s="167"/>
      <c r="C137" s="161"/>
      <c r="D137" s="162"/>
      <c r="E137" s="36"/>
      <c r="F137" s="164"/>
      <c r="G137" s="177"/>
      <c r="H137" s="178"/>
      <c r="J137" s="48"/>
      <c r="K137" s="32"/>
    </row>
    <row r="138" spans="1:11" s="4" customFormat="1" ht="12.75" x14ac:dyDescent="0.2">
      <c r="A138" s="159" t="s">
        <v>10</v>
      </c>
      <c r="B138" s="160" t="s">
        <v>117</v>
      </c>
      <c r="C138" s="161" t="s">
        <v>9</v>
      </c>
      <c r="D138" s="162" t="s">
        <v>10</v>
      </c>
      <c r="E138" s="36"/>
      <c r="F138" s="164"/>
      <c r="G138" s="165"/>
      <c r="H138" s="166"/>
      <c r="J138" s="50"/>
    </row>
    <row r="139" spans="1:11" s="175" customFormat="1" ht="12" x14ac:dyDescent="0.2">
      <c r="A139" s="172"/>
      <c r="B139" s="69"/>
      <c r="C139" s="173"/>
      <c r="D139" s="174"/>
      <c r="E139" s="1"/>
      <c r="F139" s="3"/>
    </row>
    <row r="140" spans="1:11" s="175" customFormat="1" ht="204" x14ac:dyDescent="0.2">
      <c r="A140" s="172">
        <v>1</v>
      </c>
      <c r="B140" s="167" t="s">
        <v>65</v>
      </c>
      <c r="C140" s="173" t="s">
        <v>15</v>
      </c>
      <c r="D140" s="174">
        <v>2</v>
      </c>
      <c r="E140" s="1"/>
      <c r="F140" s="3">
        <f>D140*E140</f>
        <v>0</v>
      </c>
    </row>
    <row r="141" spans="1:11" s="202" customFormat="1" ht="12.75" x14ac:dyDescent="0.2">
      <c r="A141" s="199"/>
      <c r="B141" s="200"/>
      <c r="C141" s="185"/>
      <c r="D141" s="201"/>
      <c r="E141" s="33"/>
      <c r="F141" s="201"/>
      <c r="J141" s="52"/>
      <c r="K141" s="248"/>
    </row>
    <row r="142" spans="1:11" s="202" customFormat="1" ht="36" x14ac:dyDescent="0.2">
      <c r="A142" s="199">
        <f>A140+1</f>
        <v>2</v>
      </c>
      <c r="B142" s="203" t="s">
        <v>66</v>
      </c>
      <c r="C142" s="185"/>
      <c r="D142" s="201"/>
      <c r="E142" s="33"/>
      <c r="F142" s="201"/>
      <c r="J142" s="52"/>
      <c r="K142" s="248"/>
    </row>
    <row r="143" spans="1:11" s="202" customFormat="1" ht="24" x14ac:dyDescent="0.2">
      <c r="A143" s="199"/>
      <c r="B143" s="204" t="s">
        <v>95</v>
      </c>
      <c r="C143" s="185" t="s">
        <v>14</v>
      </c>
      <c r="D143" s="201">
        <v>720</v>
      </c>
      <c r="E143" s="33"/>
      <c r="F143" s="201">
        <f>D143*E143</f>
        <v>0</v>
      </c>
      <c r="H143" s="196"/>
      <c r="I143" s="3"/>
      <c r="J143" s="52"/>
      <c r="K143" s="248"/>
    </row>
    <row r="144" spans="1:11" s="202" customFormat="1" ht="12.75" x14ac:dyDescent="0.2">
      <c r="A144" s="199"/>
      <c r="B144" s="205"/>
      <c r="C144" s="185"/>
      <c r="D144" s="201"/>
      <c r="E144" s="33"/>
      <c r="F144" s="201"/>
      <c r="J144" s="52"/>
      <c r="K144" s="248"/>
    </row>
    <row r="145" spans="1:11" s="30" customFormat="1" ht="12.75" x14ac:dyDescent="0.25">
      <c r="A145" s="176" t="s">
        <v>4</v>
      </c>
      <c r="B145" s="167"/>
      <c r="C145" s="161"/>
      <c r="D145" s="162"/>
      <c r="E145" s="36"/>
      <c r="F145" s="164"/>
      <c r="G145" s="177"/>
      <c r="H145" s="178"/>
      <c r="J145" s="48"/>
      <c r="K145" s="32"/>
    </row>
    <row r="146" spans="1:11" s="4" customFormat="1" ht="12.75" x14ac:dyDescent="0.25">
      <c r="A146" s="179" t="str">
        <f>CONCATENATE("SKUPAJ:  ",B138)</f>
        <v>SKUPAJ:  VI. SIGNALIZACIJA</v>
      </c>
      <c r="B146" s="167"/>
      <c r="C146" s="161"/>
      <c r="D146" s="162"/>
      <c r="E146" s="36"/>
      <c r="F146" s="180">
        <f>SUM(F138:F145)</f>
        <v>0</v>
      </c>
      <c r="G146" s="165"/>
      <c r="H146" s="166"/>
      <c r="I146" s="180"/>
      <c r="J146" s="50"/>
    </row>
    <row r="147" spans="1:11" s="30" customFormat="1" ht="12.75" x14ac:dyDescent="0.25">
      <c r="A147" s="176" t="s">
        <v>4</v>
      </c>
      <c r="B147" s="167"/>
      <c r="C147" s="161"/>
      <c r="D147" s="162"/>
      <c r="E147" s="36"/>
      <c r="F147" s="164"/>
      <c r="G147" s="177"/>
      <c r="H147" s="178"/>
      <c r="J147" s="48"/>
      <c r="K147" s="32"/>
    </row>
    <row r="148" spans="1:11" s="30" customFormat="1" ht="12.75" x14ac:dyDescent="0.25">
      <c r="A148" s="176"/>
      <c r="B148" s="167"/>
      <c r="C148" s="161"/>
      <c r="D148" s="162"/>
      <c r="E148" s="36"/>
      <c r="F148" s="164"/>
      <c r="G148" s="177"/>
      <c r="H148" s="178"/>
      <c r="J148" s="48"/>
      <c r="K148" s="32"/>
    </row>
    <row r="149" spans="1:11" s="4" customFormat="1" ht="12.75" x14ac:dyDescent="0.2">
      <c r="A149" s="159" t="s">
        <v>10</v>
      </c>
      <c r="B149" s="160" t="s">
        <v>116</v>
      </c>
      <c r="C149" s="161" t="s">
        <v>9</v>
      </c>
      <c r="D149" s="162" t="s">
        <v>10</v>
      </c>
      <c r="E149" s="36"/>
      <c r="F149" s="164"/>
      <c r="G149" s="165"/>
      <c r="H149" s="166"/>
      <c r="J149" s="50"/>
    </row>
    <row r="150" spans="1:11" s="32" customFormat="1" ht="12" customHeight="1" x14ac:dyDescent="0.25">
      <c r="A150" s="181" t="s">
        <v>10</v>
      </c>
      <c r="B150" s="182"/>
      <c r="C150" s="183"/>
      <c r="D150" s="183"/>
      <c r="E150" s="37"/>
      <c r="F150" s="183"/>
      <c r="G150" s="177"/>
      <c r="H150" s="178"/>
      <c r="J150" s="50"/>
    </row>
    <row r="151" spans="1:11" s="4" customFormat="1" ht="48" x14ac:dyDescent="0.2">
      <c r="A151" s="159">
        <v>1</v>
      </c>
      <c r="B151" s="167" t="s">
        <v>46</v>
      </c>
      <c r="C151" s="161" t="s">
        <v>13</v>
      </c>
      <c r="D151" s="162">
        <v>2880</v>
      </c>
      <c r="E151" s="36"/>
      <c r="F151" s="3">
        <f>D151*E151</f>
        <v>0</v>
      </c>
      <c r="G151" s="165"/>
      <c r="H151" s="168"/>
      <c r="I151" s="3"/>
      <c r="J151" s="50"/>
    </row>
    <row r="152" spans="1:11" s="175" customFormat="1" ht="12.75" x14ac:dyDescent="0.2">
      <c r="A152" s="184"/>
      <c r="B152" s="206"/>
      <c r="C152" s="161"/>
      <c r="D152" s="162"/>
      <c r="E152" s="36"/>
      <c r="F152" s="3"/>
      <c r="H152" s="168"/>
      <c r="I152" s="3"/>
      <c r="J152" s="185"/>
    </row>
    <row r="153" spans="1:11" s="32" customFormat="1" ht="12.75" x14ac:dyDescent="0.25">
      <c r="A153" s="187" t="s">
        <v>47</v>
      </c>
      <c r="B153" s="167"/>
      <c r="C153" s="161"/>
      <c r="D153" s="162"/>
      <c r="E153" s="36"/>
      <c r="F153" s="164"/>
      <c r="G153" s="177"/>
      <c r="H153" s="178"/>
      <c r="J153" s="50"/>
    </row>
    <row r="154" spans="1:11" s="4" customFormat="1" ht="12.75" x14ac:dyDescent="0.25">
      <c r="A154" s="179" t="str">
        <f>CONCATENATE("SKUPAJ:  ",B149)</f>
        <v>SKUPAJ:  VII. HORTIKULTURA</v>
      </c>
      <c r="B154" s="167"/>
      <c r="C154" s="161"/>
      <c r="D154" s="162"/>
      <c r="E154" s="36"/>
      <c r="F154" s="180">
        <f>SUM(F149:F153)</f>
        <v>0</v>
      </c>
      <c r="G154" s="165"/>
      <c r="H154" s="166"/>
      <c r="I154" s="207"/>
      <c r="J154" s="50"/>
    </row>
    <row r="155" spans="1:11" s="32" customFormat="1" ht="12.75" x14ac:dyDescent="0.25">
      <c r="A155" s="187" t="s">
        <v>47</v>
      </c>
      <c r="B155" s="167"/>
      <c r="C155" s="161"/>
      <c r="D155" s="162"/>
      <c r="E155" s="36"/>
      <c r="F155" s="164"/>
      <c r="G155" s="177"/>
      <c r="H155" s="178"/>
      <c r="J155" s="50"/>
    </row>
    <row r="156" spans="1:11" s="32" customFormat="1" ht="12.75" x14ac:dyDescent="0.25">
      <c r="A156" s="187"/>
      <c r="B156" s="167"/>
      <c r="C156" s="161"/>
      <c r="D156" s="162"/>
      <c r="E156" s="36"/>
      <c r="F156" s="164"/>
      <c r="G156" s="177"/>
      <c r="H156" s="178"/>
      <c r="J156" s="50"/>
    </row>
    <row r="157" spans="1:11" s="4" customFormat="1" ht="25.5" x14ac:dyDescent="0.2">
      <c r="A157" s="159" t="s">
        <v>10</v>
      </c>
      <c r="B157" s="160" t="s">
        <v>118</v>
      </c>
      <c r="C157" s="161" t="s">
        <v>9</v>
      </c>
      <c r="D157" s="162" t="s">
        <v>10</v>
      </c>
      <c r="E157" s="36"/>
      <c r="F157" s="164"/>
      <c r="G157" s="165"/>
      <c r="H157" s="166"/>
      <c r="J157" s="50"/>
    </row>
    <row r="158" spans="1:11" s="32" customFormat="1" ht="12" customHeight="1" x14ac:dyDescent="0.25">
      <c r="A158" s="181" t="s">
        <v>10</v>
      </c>
      <c r="B158" s="182"/>
      <c r="C158" s="183"/>
      <c r="D158" s="183"/>
      <c r="E158" s="37"/>
      <c r="F158" s="183"/>
      <c r="G158" s="177"/>
      <c r="H158" s="178"/>
      <c r="J158" s="50"/>
    </row>
    <row r="159" spans="1:11" s="4" customFormat="1" ht="60" x14ac:dyDescent="0.2">
      <c r="A159" s="159">
        <v>1</v>
      </c>
      <c r="B159" s="167" t="s">
        <v>199</v>
      </c>
      <c r="C159" s="161" t="s">
        <v>11</v>
      </c>
      <c r="D159" s="162">
        <v>0</v>
      </c>
      <c r="E159" s="163"/>
      <c r="F159" s="3">
        <f>D159*E159</f>
        <v>0</v>
      </c>
      <c r="G159" s="165"/>
      <c r="H159" s="168"/>
      <c r="I159" s="3"/>
      <c r="J159" s="50"/>
    </row>
    <row r="160" spans="1:11" s="32" customFormat="1" ht="12" customHeight="1" x14ac:dyDescent="0.25">
      <c r="A160" s="181" t="s">
        <v>10</v>
      </c>
      <c r="B160" s="182"/>
      <c r="C160" s="183"/>
      <c r="D160" s="183"/>
      <c r="E160" s="37"/>
      <c r="F160" s="183"/>
      <c r="G160" s="177"/>
      <c r="H160" s="178"/>
      <c r="J160" s="50"/>
    </row>
    <row r="161" spans="1:11" s="4" customFormat="1" ht="108" x14ac:dyDescent="0.2">
      <c r="A161" s="159">
        <f>A159+1</f>
        <v>2</v>
      </c>
      <c r="B161" s="167" t="s">
        <v>110</v>
      </c>
      <c r="C161" s="161" t="s">
        <v>25</v>
      </c>
      <c r="D161" s="162">
        <v>20</v>
      </c>
      <c r="E161" s="36"/>
      <c r="F161" s="3">
        <f>D161*E161</f>
        <v>0</v>
      </c>
      <c r="G161" s="165"/>
      <c r="H161" s="168"/>
      <c r="I161" s="3"/>
      <c r="J161" s="50"/>
    </row>
    <row r="162" spans="1:11" s="175" customFormat="1" ht="12.75" x14ac:dyDescent="0.2">
      <c r="A162" s="184"/>
      <c r="B162" s="205"/>
      <c r="C162" s="173"/>
      <c r="D162" s="174"/>
      <c r="E162" s="1"/>
      <c r="F162" s="3"/>
      <c r="H162" s="168"/>
      <c r="I162" s="3"/>
      <c r="J162" s="185"/>
    </row>
    <row r="163" spans="1:11" s="32" customFormat="1" ht="12.75" x14ac:dyDescent="0.25">
      <c r="A163" s="187" t="s">
        <v>47</v>
      </c>
      <c r="B163" s="167"/>
      <c r="C163" s="161"/>
      <c r="D163" s="162"/>
      <c r="E163" s="163"/>
      <c r="F163" s="164"/>
      <c r="G163" s="177"/>
      <c r="H163" s="178"/>
      <c r="J163" s="50"/>
    </row>
    <row r="164" spans="1:11" s="4" customFormat="1" ht="12.75" x14ac:dyDescent="0.25">
      <c r="A164" s="179" t="str">
        <f>CONCATENATE("SKUPAJ:  ",B157)</f>
        <v>SKUPAJ:  VIII. ZAŠČITA OBSTOJEČIH KOMUNALNIH VODOV</v>
      </c>
      <c r="B164" s="167"/>
      <c r="C164" s="161"/>
      <c r="D164" s="162"/>
      <c r="E164" s="163"/>
      <c r="F164" s="180">
        <f>SUM(F157:F163)</f>
        <v>0</v>
      </c>
      <c r="G164" s="165"/>
      <c r="H164" s="166"/>
      <c r="I164" s="207"/>
      <c r="J164" s="50"/>
    </row>
    <row r="165" spans="1:11" s="32" customFormat="1" ht="12.75" x14ac:dyDescent="0.25">
      <c r="A165" s="187" t="s">
        <v>47</v>
      </c>
      <c r="B165" s="167"/>
      <c r="C165" s="161"/>
      <c r="D165" s="162"/>
      <c r="E165" s="163"/>
      <c r="F165" s="164"/>
      <c r="G165" s="177"/>
      <c r="H165" s="178"/>
      <c r="J165" s="50"/>
    </row>
    <row r="166" spans="1:11" s="4" customFormat="1" ht="12.75" x14ac:dyDescent="0.2">
      <c r="A166" s="159"/>
      <c r="B166" s="167"/>
      <c r="C166" s="161"/>
      <c r="D166" s="162"/>
      <c r="E166" s="163"/>
      <c r="F166" s="164"/>
      <c r="G166" s="165"/>
      <c r="H166" s="166"/>
      <c r="J166" s="50"/>
    </row>
    <row r="167" spans="1:11" s="30" customFormat="1" ht="12" customHeight="1" x14ac:dyDescent="0.25">
      <c r="A167" s="181" t="s">
        <v>10</v>
      </c>
      <c r="B167" s="182"/>
      <c r="C167" s="183"/>
      <c r="D167" s="183"/>
      <c r="E167" s="183"/>
      <c r="F167" s="183"/>
      <c r="G167" s="177"/>
      <c r="H167" s="178"/>
      <c r="J167" s="48"/>
      <c r="K167" s="32"/>
    </row>
    <row r="168" spans="1:11" s="29" customFormat="1" ht="12.75" x14ac:dyDescent="0.2">
      <c r="A168" s="159" t="s">
        <v>10</v>
      </c>
      <c r="B168" s="160" t="s">
        <v>27</v>
      </c>
      <c r="C168" s="161" t="s">
        <v>9</v>
      </c>
      <c r="D168" s="162" t="s">
        <v>10</v>
      </c>
      <c r="E168" s="163" t="s">
        <v>9</v>
      </c>
      <c r="F168" s="164" t="str">
        <f>IF(B168="REKAPITULACIJA",+SUM(F$1:F167),IF(E168=" ","",+D168*E168))</f>
        <v/>
      </c>
      <c r="J168" s="48"/>
      <c r="K168" s="4"/>
    </row>
    <row r="169" spans="1:11" s="30" customFormat="1" ht="12" customHeight="1" x14ac:dyDescent="0.25">
      <c r="A169" s="181" t="s">
        <v>10</v>
      </c>
      <c r="B169" s="182"/>
      <c r="C169" s="183"/>
      <c r="D169" s="183"/>
      <c r="E169" s="183"/>
      <c r="F169" s="183"/>
      <c r="J169" s="48"/>
      <c r="K169" s="32"/>
    </row>
    <row r="170" spans="1:11" s="30" customFormat="1" ht="12" customHeight="1" thickBot="1" x14ac:dyDescent="0.3">
      <c r="A170" s="181"/>
      <c r="B170" s="182"/>
      <c r="C170" s="183"/>
      <c r="D170" s="183"/>
      <c r="E170" s="183"/>
      <c r="F170" s="183"/>
      <c r="J170" s="48"/>
      <c r="K170" s="32"/>
    </row>
    <row r="171" spans="1:11" s="4" customFormat="1" ht="25.5" customHeight="1" x14ac:dyDescent="0.2">
      <c r="A171" s="159" t="s">
        <v>10</v>
      </c>
      <c r="B171" s="208" t="str">
        <f>+B53</f>
        <v>I. PRIPRAVLJALNA in ZAKLJUČNA DELA</v>
      </c>
      <c r="C171" s="209" t="s">
        <v>9</v>
      </c>
      <c r="D171" s="210" t="s">
        <v>10</v>
      </c>
      <c r="E171" s="211" t="s">
        <v>9</v>
      </c>
      <c r="F171" s="212">
        <f>+F72</f>
        <v>0</v>
      </c>
      <c r="I171" s="164"/>
      <c r="J171" s="50"/>
    </row>
    <row r="172" spans="1:11" s="4" customFormat="1" ht="25.5" customHeight="1" x14ac:dyDescent="0.2">
      <c r="A172" s="159" t="s">
        <v>10</v>
      </c>
      <c r="B172" s="213" t="str">
        <f>+B75</f>
        <v>II. GEODETSKA DELA</v>
      </c>
      <c r="C172" s="214" t="s">
        <v>9</v>
      </c>
      <c r="D172" s="215" t="s">
        <v>10</v>
      </c>
      <c r="E172" s="216" t="s">
        <v>9</v>
      </c>
      <c r="F172" s="217">
        <f>+F82</f>
        <v>0</v>
      </c>
      <c r="I172" s="164"/>
      <c r="J172" s="50"/>
    </row>
    <row r="173" spans="1:11" s="4" customFormat="1" ht="25.5" customHeight="1" x14ac:dyDescent="0.2">
      <c r="A173" s="159"/>
      <c r="B173" s="213" t="str">
        <f>+B85</f>
        <v>III. ZEMELJSKA DELA</v>
      </c>
      <c r="C173" s="214"/>
      <c r="D173" s="215"/>
      <c r="E173" s="216"/>
      <c r="F173" s="217">
        <f>+F110</f>
        <v>0</v>
      </c>
      <c r="I173" s="164"/>
      <c r="J173" s="50"/>
    </row>
    <row r="174" spans="1:11" s="4" customFormat="1" ht="25.5" customHeight="1" x14ac:dyDescent="0.2">
      <c r="A174" s="159"/>
      <c r="B174" s="213" t="str">
        <f>+B113</f>
        <v>IV. ZGORNJI USTROJ</v>
      </c>
      <c r="C174" s="214"/>
      <c r="D174" s="215"/>
      <c r="E174" s="216"/>
      <c r="F174" s="217">
        <f>+F121</f>
        <v>0</v>
      </c>
      <c r="I174" s="164"/>
      <c r="J174" s="50"/>
    </row>
    <row r="175" spans="1:11" s="4" customFormat="1" ht="25.5" customHeight="1" x14ac:dyDescent="0.2">
      <c r="A175" s="159"/>
      <c r="B175" s="213" t="str">
        <f>+B124</f>
        <v>V. ASFALTERSKA DELA</v>
      </c>
      <c r="C175" s="214"/>
      <c r="D175" s="215"/>
      <c r="E175" s="216"/>
      <c r="F175" s="217">
        <f>+F135</f>
        <v>0</v>
      </c>
      <c r="I175" s="164"/>
      <c r="J175" s="50"/>
    </row>
    <row r="176" spans="1:11" s="4" customFormat="1" ht="25.5" customHeight="1" x14ac:dyDescent="0.2">
      <c r="A176" s="159"/>
      <c r="B176" s="213" t="str">
        <f>+B138</f>
        <v>VI. SIGNALIZACIJA</v>
      </c>
      <c r="C176" s="214"/>
      <c r="D176" s="215"/>
      <c r="E176" s="216"/>
      <c r="F176" s="217">
        <f>+F146</f>
        <v>0</v>
      </c>
      <c r="H176" s="70"/>
      <c r="I176" s="164"/>
      <c r="J176" s="50"/>
    </row>
    <row r="177" spans="1:11" s="4" customFormat="1" ht="25.5" customHeight="1" x14ac:dyDescent="0.2">
      <c r="A177" s="159"/>
      <c r="B177" s="213" t="str">
        <f>+B149</f>
        <v>VII. HORTIKULTURA</v>
      </c>
      <c r="C177" s="214"/>
      <c r="D177" s="215"/>
      <c r="E177" s="216"/>
      <c r="F177" s="217">
        <f>+F154</f>
        <v>0</v>
      </c>
      <c r="I177" s="164"/>
      <c r="J177" s="50"/>
    </row>
    <row r="178" spans="1:11" s="4" customFormat="1" ht="25.5" customHeight="1" thickBot="1" x14ac:dyDescent="0.25">
      <c r="A178" s="159"/>
      <c r="B178" s="213" t="str">
        <f>+B157</f>
        <v>VIII. ZAŠČITA OBSTOJEČIH KOMUNALNIH VODOV</v>
      </c>
      <c r="C178" s="214"/>
      <c r="D178" s="215"/>
      <c r="E178" s="216"/>
      <c r="F178" s="217">
        <f>+F164</f>
        <v>0</v>
      </c>
      <c r="I178" s="164"/>
      <c r="J178" s="50"/>
    </row>
    <row r="179" spans="1:11" s="4" customFormat="1" ht="25.5" customHeight="1" thickBot="1" x14ac:dyDescent="0.25">
      <c r="A179" s="159" t="s">
        <v>10</v>
      </c>
      <c r="B179" s="218" t="s">
        <v>18</v>
      </c>
      <c r="C179" s="219" t="s">
        <v>9</v>
      </c>
      <c r="D179" s="220" t="s">
        <v>10</v>
      </c>
      <c r="E179" s="221" t="s">
        <v>9</v>
      </c>
      <c r="F179" s="222">
        <f>SUM(F171:F178)</f>
        <v>0</v>
      </c>
      <c r="I179" s="164"/>
      <c r="J179" s="50"/>
    </row>
    <row r="180" spans="1:11" s="30" customFormat="1" ht="6" customHeight="1" x14ac:dyDescent="0.25">
      <c r="A180" s="181" t="s">
        <v>10</v>
      </c>
      <c r="B180" s="223"/>
      <c r="C180" s="183"/>
      <c r="D180" s="183"/>
      <c r="E180" s="224"/>
      <c r="F180" s="225"/>
      <c r="I180" s="183"/>
      <c r="J180" s="48"/>
      <c r="K180" s="32"/>
    </row>
    <row r="181" spans="1:11" s="30" customFormat="1" ht="6" customHeight="1" x14ac:dyDescent="0.25">
      <c r="A181" s="181" t="s">
        <v>10</v>
      </c>
      <c r="B181" s="182"/>
      <c r="C181" s="183"/>
      <c r="D181" s="183"/>
      <c r="E181" s="183"/>
      <c r="F181" s="183"/>
      <c r="G181" s="177"/>
      <c r="H181" s="178"/>
      <c r="J181" s="48"/>
      <c r="K181" s="32"/>
    </row>
    <row r="182" spans="1:11" s="29" customFormat="1" ht="12.75" x14ac:dyDescent="0.2">
      <c r="A182" s="159" t="s">
        <v>10</v>
      </c>
      <c r="B182" s="167" t="s">
        <v>9</v>
      </c>
      <c r="C182" s="161" t="s">
        <v>9</v>
      </c>
      <c r="D182" s="162" t="s">
        <v>10</v>
      </c>
      <c r="E182" s="163" t="s">
        <v>9</v>
      </c>
      <c r="F182" s="164" t="str">
        <f>IF(B182="REKAPITULACIJA",+SUM(F$1:F181),IF(E182=" ","",+D182*E182))</f>
        <v/>
      </c>
      <c r="G182" s="165"/>
      <c r="H182" s="166"/>
      <c r="J182" s="48"/>
      <c r="K182" s="4"/>
    </row>
    <row r="183" spans="1:11" s="34" customFormat="1" ht="6" customHeight="1" x14ac:dyDescent="0.25">
      <c r="A183" s="226"/>
      <c r="B183" s="227"/>
      <c r="C183" s="228"/>
      <c r="D183" s="228"/>
      <c r="E183" s="228"/>
      <c r="F183" s="228"/>
      <c r="G183" s="229"/>
      <c r="H183" s="230"/>
      <c r="J183" s="47"/>
      <c r="K183" s="249"/>
    </row>
    <row r="184" spans="1:11" x14ac:dyDescent="0.25">
      <c r="A184" s="231"/>
      <c r="B184" s="232"/>
      <c r="C184" s="233"/>
      <c r="D184" s="234"/>
      <c r="E184" s="235"/>
      <c r="F184" s="236"/>
      <c r="G184" s="237"/>
      <c r="H184" s="238"/>
    </row>
    <row r="185" spans="1:11" s="34" customFormat="1" ht="6" customHeight="1" x14ac:dyDescent="0.25">
      <c r="A185" s="226" t="s">
        <v>10</v>
      </c>
      <c r="B185" s="227"/>
      <c r="C185" s="228"/>
      <c r="D185" s="228"/>
      <c r="E185" s="228"/>
      <c r="F185" s="228"/>
      <c r="G185" s="229"/>
      <c r="H185" s="230"/>
      <c r="J185" s="47"/>
      <c r="K185" s="249"/>
    </row>
    <row r="186" spans="1:11" s="34" customFormat="1" ht="6" customHeight="1" x14ac:dyDescent="0.25">
      <c r="A186" s="226" t="s">
        <v>10</v>
      </c>
      <c r="B186" s="227"/>
      <c r="C186" s="228"/>
      <c r="D186" s="228"/>
      <c r="E186" s="228"/>
      <c r="F186" s="228"/>
      <c r="G186" s="229"/>
      <c r="H186" s="230"/>
      <c r="J186" s="47"/>
      <c r="K186" s="249"/>
    </row>
    <row r="187" spans="1:11" s="29" customFormat="1" ht="12.75" x14ac:dyDescent="0.2">
      <c r="A187" s="159" t="s">
        <v>10</v>
      </c>
      <c r="B187" s="160"/>
      <c r="C187" s="161" t="s">
        <v>9</v>
      </c>
      <c r="D187" s="162" t="s">
        <v>10</v>
      </c>
      <c r="E187" s="163" t="s">
        <v>9</v>
      </c>
      <c r="F187" s="164" t="str">
        <f>IF(B187="REKAPITULACIJA",+SUM(F$1:F186),IF(E187=" ","",+D187*E187))</f>
        <v/>
      </c>
      <c r="J187" s="48"/>
      <c r="K187" s="4"/>
    </row>
    <row r="188" spans="1:11" s="34" customFormat="1" ht="6" customHeight="1" x14ac:dyDescent="0.25">
      <c r="A188" s="226"/>
      <c r="B188" s="227"/>
      <c r="C188" s="228"/>
      <c r="D188" s="228"/>
      <c r="E188" s="228"/>
      <c r="F188" s="228"/>
      <c r="G188" s="229"/>
      <c r="H188" s="230"/>
      <c r="J188" s="47"/>
      <c r="K188" s="249"/>
    </row>
    <row r="189" spans="1:11" x14ac:dyDescent="0.25">
      <c r="A189" s="231"/>
      <c r="B189" s="232"/>
      <c r="C189" s="233"/>
      <c r="D189" s="234"/>
      <c r="E189" s="235"/>
      <c r="F189" s="236"/>
      <c r="G189" s="237"/>
      <c r="H189" s="238"/>
    </row>
    <row r="190" spans="1:11" s="34" customFormat="1" ht="6" customHeight="1" x14ac:dyDescent="0.25">
      <c r="A190" s="226"/>
      <c r="B190" s="227"/>
      <c r="C190" s="228"/>
      <c r="D190" s="228"/>
      <c r="E190" s="228"/>
      <c r="F190" s="228"/>
      <c r="G190" s="229"/>
      <c r="H190" s="230"/>
      <c r="J190" s="47"/>
      <c r="K190" s="249"/>
    </row>
    <row r="191" spans="1:11" x14ac:dyDescent="0.25">
      <c r="A191" s="231"/>
      <c r="B191" s="232"/>
      <c r="C191" s="233"/>
      <c r="D191" s="234"/>
      <c r="E191" s="235"/>
      <c r="F191" s="236"/>
      <c r="G191" s="237"/>
      <c r="H191" s="238"/>
    </row>
    <row r="192" spans="1:11" s="34" customFormat="1" ht="6" customHeight="1" x14ac:dyDescent="0.25">
      <c r="A192" s="226"/>
      <c r="B192" s="227"/>
      <c r="C192" s="228"/>
      <c r="D192" s="228"/>
      <c r="E192" s="228"/>
      <c r="F192" s="228"/>
      <c r="G192" s="229"/>
      <c r="H192" s="230"/>
      <c r="J192" s="47"/>
      <c r="K192" s="249"/>
    </row>
    <row r="193" spans="1:11" x14ac:dyDescent="0.25">
      <c r="A193" s="231"/>
      <c r="B193" s="232"/>
      <c r="C193" s="233"/>
      <c r="D193" s="234"/>
      <c r="E193" s="235"/>
      <c r="F193" s="236"/>
      <c r="G193" s="237"/>
      <c r="H193" s="238"/>
    </row>
    <row r="194" spans="1:11" s="34" customFormat="1" ht="6" customHeight="1" x14ac:dyDescent="0.25">
      <c r="A194" s="226"/>
      <c r="B194" s="227"/>
      <c r="C194" s="228"/>
      <c r="D194" s="228"/>
      <c r="E194" s="228"/>
      <c r="F194" s="228"/>
      <c r="G194" s="229"/>
      <c r="H194" s="230"/>
      <c r="J194" s="47"/>
      <c r="K194" s="249"/>
    </row>
    <row r="195" spans="1:11" x14ac:dyDescent="0.25">
      <c r="A195" s="231"/>
      <c r="B195" s="232"/>
      <c r="C195" s="233"/>
      <c r="D195" s="234"/>
      <c r="E195" s="235"/>
      <c r="F195" s="236"/>
      <c r="G195" s="237"/>
      <c r="H195" s="238"/>
    </row>
    <row r="196" spans="1:11" s="34" customFormat="1" ht="6" customHeight="1" x14ac:dyDescent="0.25">
      <c r="A196" s="226"/>
      <c r="B196" s="227"/>
      <c r="C196" s="228"/>
      <c r="D196" s="228"/>
      <c r="E196" s="228"/>
      <c r="F196" s="228"/>
      <c r="G196" s="229"/>
      <c r="H196" s="230"/>
      <c r="J196" s="47"/>
      <c r="K196" s="249"/>
    </row>
    <row r="197" spans="1:11" x14ac:dyDescent="0.25">
      <c r="A197" s="231"/>
      <c r="B197" s="232"/>
      <c r="C197" s="233"/>
      <c r="D197" s="234"/>
      <c r="E197" s="235"/>
      <c r="F197" s="236"/>
      <c r="G197" s="237"/>
      <c r="H197" s="238"/>
    </row>
    <row r="198" spans="1:11" s="34" customFormat="1" ht="6" customHeight="1" x14ac:dyDescent="0.25">
      <c r="A198" s="226"/>
      <c r="B198" s="227"/>
      <c r="C198" s="228"/>
      <c r="D198" s="228"/>
      <c r="E198" s="228"/>
      <c r="F198" s="228"/>
      <c r="G198" s="229"/>
      <c r="H198" s="230"/>
      <c r="J198" s="47"/>
      <c r="K198" s="249"/>
    </row>
    <row r="199" spans="1:11" x14ac:dyDescent="0.25">
      <c r="A199" s="231"/>
      <c r="B199" s="232"/>
      <c r="C199" s="233"/>
      <c r="D199" s="234"/>
      <c r="E199" s="235"/>
      <c r="F199" s="236"/>
      <c r="G199" s="237"/>
      <c r="H199" s="238"/>
    </row>
    <row r="200" spans="1:11" s="34" customFormat="1" ht="6" customHeight="1" x14ac:dyDescent="0.25">
      <c r="A200" s="226"/>
      <c r="B200" s="227"/>
      <c r="C200" s="228"/>
      <c r="D200" s="228"/>
      <c r="E200" s="228"/>
      <c r="F200" s="228"/>
      <c r="G200" s="229"/>
      <c r="H200" s="230"/>
      <c r="J200" s="47"/>
      <c r="K200" s="249"/>
    </row>
    <row r="201" spans="1:11" x14ac:dyDescent="0.25">
      <c r="A201" s="231"/>
      <c r="B201" s="232"/>
      <c r="C201" s="233"/>
      <c r="D201" s="234"/>
      <c r="E201" s="235"/>
      <c r="F201" s="236"/>
      <c r="G201" s="237"/>
      <c r="H201" s="238"/>
    </row>
    <row r="202" spans="1:11" s="34" customFormat="1" ht="6" customHeight="1" x14ac:dyDescent="0.25">
      <c r="A202" s="226"/>
      <c r="B202" s="227"/>
      <c r="C202" s="228"/>
      <c r="D202" s="228"/>
      <c r="E202" s="228"/>
      <c r="F202" s="228"/>
      <c r="G202" s="229"/>
      <c r="H202" s="230"/>
      <c r="J202" s="47"/>
      <c r="K202" s="249"/>
    </row>
    <row r="203" spans="1:11" x14ac:dyDescent="0.25">
      <c r="A203" s="231"/>
      <c r="B203" s="232"/>
      <c r="C203" s="233"/>
      <c r="D203" s="234"/>
      <c r="E203" s="235"/>
      <c r="F203" s="236"/>
      <c r="G203" s="237"/>
      <c r="H203" s="238"/>
    </row>
    <row r="204" spans="1:11" s="34" customFormat="1" ht="6" customHeight="1" x14ac:dyDescent="0.25">
      <c r="A204" s="226"/>
      <c r="B204" s="227"/>
      <c r="C204" s="228"/>
      <c r="D204" s="228"/>
      <c r="E204" s="228"/>
      <c r="F204" s="228"/>
      <c r="G204" s="229"/>
      <c r="H204" s="230"/>
      <c r="J204" s="47"/>
      <c r="K204" s="249"/>
    </row>
    <row r="205" spans="1:11" x14ac:dyDescent="0.25">
      <c r="A205" s="231"/>
      <c r="B205" s="232"/>
      <c r="C205" s="233"/>
      <c r="D205" s="234"/>
      <c r="E205" s="235"/>
      <c r="F205" s="236"/>
      <c r="G205" s="237"/>
      <c r="H205" s="238"/>
    </row>
    <row r="206" spans="1:11" s="34" customFormat="1" ht="6" customHeight="1" x14ac:dyDescent="0.25">
      <c r="A206" s="226"/>
      <c r="B206" s="227"/>
      <c r="C206" s="228"/>
      <c r="D206" s="228"/>
      <c r="E206" s="228"/>
      <c r="F206" s="228"/>
      <c r="G206" s="229"/>
      <c r="H206" s="230"/>
      <c r="J206" s="47"/>
      <c r="K206" s="249"/>
    </row>
    <row r="207" spans="1:11" x14ac:dyDescent="0.25">
      <c r="A207" s="231"/>
      <c r="B207" s="232"/>
      <c r="C207" s="233"/>
      <c r="D207" s="234"/>
      <c r="E207" s="235"/>
      <c r="F207" s="236"/>
      <c r="G207" s="237"/>
      <c r="H207" s="238"/>
    </row>
    <row r="208" spans="1:11" s="34" customFormat="1" ht="6" customHeight="1" x14ac:dyDescent="0.25">
      <c r="A208" s="226"/>
      <c r="B208" s="227"/>
      <c r="C208" s="228"/>
      <c r="D208" s="228"/>
      <c r="E208" s="228"/>
      <c r="F208" s="228"/>
      <c r="G208" s="229"/>
      <c r="H208" s="230"/>
      <c r="J208" s="47"/>
      <c r="K208" s="249"/>
    </row>
    <row r="209" spans="1:11" x14ac:dyDescent="0.25">
      <c r="A209" s="231"/>
      <c r="B209" s="232"/>
      <c r="C209" s="233"/>
      <c r="D209" s="234"/>
      <c r="E209" s="235"/>
      <c r="F209" s="236"/>
      <c r="G209" s="237"/>
      <c r="H209" s="238"/>
    </row>
    <row r="210" spans="1:11" s="34" customFormat="1" ht="6" customHeight="1" x14ac:dyDescent="0.25">
      <c r="A210" s="226"/>
      <c r="B210" s="227"/>
      <c r="C210" s="228"/>
      <c r="D210" s="228"/>
      <c r="E210" s="228"/>
      <c r="F210" s="228"/>
      <c r="G210" s="229"/>
      <c r="H210" s="230"/>
      <c r="J210" s="47"/>
      <c r="K210" s="249"/>
    </row>
    <row r="211" spans="1:11" x14ac:dyDescent="0.25">
      <c r="A211" s="231"/>
      <c r="B211" s="232"/>
      <c r="C211" s="233"/>
      <c r="D211" s="234"/>
      <c r="E211" s="235"/>
      <c r="F211" s="236"/>
      <c r="G211" s="237"/>
      <c r="H211" s="238"/>
    </row>
    <row r="212" spans="1:11" s="34" customFormat="1" ht="6" customHeight="1" x14ac:dyDescent="0.25">
      <c r="A212" s="226"/>
      <c r="B212" s="227"/>
      <c r="C212" s="228"/>
      <c r="D212" s="228"/>
      <c r="E212" s="228"/>
      <c r="F212" s="228"/>
      <c r="G212" s="229"/>
      <c r="H212" s="230"/>
      <c r="J212" s="47"/>
      <c r="K212" s="249"/>
    </row>
    <row r="213" spans="1:11" x14ac:dyDescent="0.25">
      <c r="A213" s="231"/>
      <c r="B213" s="232"/>
      <c r="C213" s="233"/>
      <c r="D213" s="234"/>
      <c r="E213" s="235"/>
      <c r="F213" s="236"/>
      <c r="G213" s="237"/>
      <c r="H213" s="238"/>
    </row>
    <row r="214" spans="1:11" s="34" customFormat="1" ht="6" customHeight="1" x14ac:dyDescent="0.25">
      <c r="A214" s="226"/>
      <c r="B214" s="227"/>
      <c r="C214" s="228"/>
      <c r="D214" s="228"/>
      <c r="E214" s="228"/>
      <c r="F214" s="228"/>
      <c r="G214" s="229"/>
      <c r="H214" s="230"/>
      <c r="J214" s="47"/>
      <c r="K214" s="249"/>
    </row>
    <row r="215" spans="1:11" x14ac:dyDescent="0.25">
      <c r="A215" s="231"/>
      <c r="B215" s="232"/>
      <c r="C215" s="233"/>
      <c r="D215" s="234"/>
      <c r="E215" s="235"/>
      <c r="F215" s="236"/>
      <c r="G215" s="237"/>
      <c r="H215" s="238"/>
    </row>
    <row r="216" spans="1:11" s="34" customFormat="1" ht="6" customHeight="1" x14ac:dyDescent="0.25">
      <c r="A216" s="226"/>
      <c r="B216" s="227"/>
      <c r="C216" s="228"/>
      <c r="D216" s="228"/>
      <c r="E216" s="228"/>
      <c r="F216" s="228"/>
      <c r="G216" s="229"/>
      <c r="H216" s="230"/>
      <c r="J216" s="47"/>
      <c r="K216" s="249"/>
    </row>
    <row r="217" spans="1:11" x14ac:dyDescent="0.25">
      <c r="A217" s="231"/>
      <c r="B217" s="232"/>
      <c r="C217" s="233"/>
      <c r="D217" s="234"/>
      <c r="E217" s="235"/>
      <c r="F217" s="236"/>
      <c r="G217" s="237"/>
      <c r="H217" s="238"/>
    </row>
    <row r="218" spans="1:11" s="34" customFormat="1" ht="6" customHeight="1" x14ac:dyDescent="0.25">
      <c r="A218" s="226"/>
      <c r="B218" s="227"/>
      <c r="C218" s="228"/>
      <c r="D218" s="228"/>
      <c r="E218" s="228"/>
      <c r="F218" s="228"/>
      <c r="G218" s="229"/>
      <c r="H218" s="230"/>
      <c r="J218" s="47"/>
      <c r="K218" s="249"/>
    </row>
    <row r="219" spans="1:11" x14ac:dyDescent="0.25">
      <c r="A219" s="231"/>
      <c r="B219" s="232"/>
      <c r="C219" s="233"/>
      <c r="D219" s="234"/>
      <c r="E219" s="235"/>
      <c r="F219" s="236"/>
      <c r="G219" s="237"/>
      <c r="H219" s="238"/>
    </row>
    <row r="220" spans="1:11" s="34" customFormat="1" ht="6" customHeight="1" x14ac:dyDescent="0.25">
      <c r="A220" s="226"/>
      <c r="B220" s="227"/>
      <c r="C220" s="228"/>
      <c r="D220" s="228"/>
      <c r="E220" s="228"/>
      <c r="F220" s="228"/>
      <c r="G220" s="229"/>
      <c r="H220" s="230"/>
      <c r="J220" s="47"/>
      <c r="K220" s="249"/>
    </row>
    <row r="221" spans="1:11" x14ac:dyDescent="0.25">
      <c r="A221" s="231"/>
      <c r="B221" s="232"/>
      <c r="C221" s="233"/>
      <c r="D221" s="234"/>
      <c r="E221" s="235"/>
      <c r="F221" s="236"/>
      <c r="G221" s="237"/>
      <c r="H221" s="238"/>
    </row>
    <row r="222" spans="1:11" s="34" customFormat="1" ht="6" customHeight="1" x14ac:dyDescent="0.25">
      <c r="A222" s="226"/>
      <c r="B222" s="227"/>
      <c r="C222" s="228"/>
      <c r="D222" s="228"/>
      <c r="E222" s="228"/>
      <c r="F222" s="228"/>
      <c r="G222" s="229"/>
      <c r="H222" s="230"/>
      <c r="J222" s="47"/>
      <c r="K222" s="249"/>
    </row>
    <row r="223" spans="1:11" x14ac:dyDescent="0.25">
      <c r="A223" s="231"/>
      <c r="B223" s="232"/>
      <c r="C223" s="233"/>
      <c r="D223" s="234"/>
      <c r="E223" s="235"/>
      <c r="F223" s="236"/>
      <c r="G223" s="237"/>
      <c r="H223" s="238"/>
    </row>
    <row r="224" spans="1:11" s="34" customFormat="1" ht="6" customHeight="1" x14ac:dyDescent="0.25">
      <c r="A224" s="226"/>
      <c r="B224" s="227"/>
      <c r="C224" s="228"/>
      <c r="D224" s="228"/>
      <c r="E224" s="228"/>
      <c r="F224" s="228"/>
      <c r="G224" s="229"/>
      <c r="H224" s="230"/>
      <c r="J224" s="47"/>
      <c r="K224" s="249"/>
    </row>
    <row r="225" spans="1:11" x14ac:dyDescent="0.25">
      <c r="A225" s="231"/>
      <c r="B225" s="232"/>
      <c r="C225" s="233"/>
      <c r="D225" s="234"/>
      <c r="E225" s="235"/>
      <c r="F225" s="236"/>
      <c r="G225" s="237"/>
      <c r="H225" s="238"/>
    </row>
    <row r="226" spans="1:11" s="34" customFormat="1" ht="6" customHeight="1" x14ac:dyDescent="0.25">
      <c r="A226" s="226"/>
      <c r="B226" s="227"/>
      <c r="C226" s="228"/>
      <c r="D226" s="228"/>
      <c r="E226" s="228"/>
      <c r="F226" s="228"/>
      <c r="G226" s="229"/>
      <c r="H226" s="230"/>
      <c r="J226" s="47"/>
      <c r="K226" s="249"/>
    </row>
    <row r="227" spans="1:11" x14ac:dyDescent="0.25">
      <c r="A227" s="231"/>
      <c r="B227" s="232"/>
      <c r="C227" s="233"/>
      <c r="D227" s="234"/>
      <c r="E227" s="235"/>
      <c r="F227" s="236"/>
      <c r="G227" s="237"/>
      <c r="H227" s="238"/>
    </row>
    <row r="228" spans="1:11" s="34" customFormat="1" ht="6" customHeight="1" x14ac:dyDescent="0.25">
      <c r="A228" s="226"/>
      <c r="B228" s="227"/>
      <c r="C228" s="228"/>
      <c r="D228" s="228"/>
      <c r="E228" s="228"/>
      <c r="F228" s="228"/>
      <c r="G228" s="229"/>
      <c r="H228" s="230"/>
      <c r="J228" s="47"/>
      <c r="K228" s="249"/>
    </row>
    <row r="229" spans="1:11" x14ac:dyDescent="0.25">
      <c r="A229" s="231"/>
      <c r="B229" s="232"/>
      <c r="C229" s="233"/>
      <c r="D229" s="234"/>
      <c r="E229" s="235"/>
      <c r="F229" s="236"/>
      <c r="G229" s="237"/>
      <c r="H229" s="238"/>
    </row>
    <row r="230" spans="1:11" s="34" customFormat="1" ht="6" customHeight="1" x14ac:dyDescent="0.25">
      <c r="A230" s="226"/>
      <c r="B230" s="227"/>
      <c r="C230" s="228"/>
      <c r="D230" s="228"/>
      <c r="E230" s="228"/>
      <c r="F230" s="228"/>
      <c r="G230" s="229"/>
      <c r="H230" s="230"/>
      <c r="J230" s="47"/>
      <c r="K230" s="249"/>
    </row>
    <row r="231" spans="1:11" x14ac:dyDescent="0.25">
      <c r="A231" s="231"/>
      <c r="B231" s="232"/>
      <c r="C231" s="233"/>
      <c r="D231" s="234"/>
      <c r="E231" s="235"/>
      <c r="F231" s="236"/>
      <c r="G231" s="237"/>
      <c r="H231" s="238"/>
    </row>
    <row r="232" spans="1:11" s="34" customFormat="1" ht="6" customHeight="1" x14ac:dyDescent="0.25">
      <c r="A232" s="226"/>
      <c r="B232" s="227"/>
      <c r="C232" s="228"/>
      <c r="D232" s="228"/>
      <c r="E232" s="228"/>
      <c r="F232" s="228"/>
      <c r="G232" s="229"/>
      <c r="H232" s="230"/>
      <c r="J232" s="47"/>
      <c r="K232" s="249"/>
    </row>
    <row r="233" spans="1:11" x14ac:dyDescent="0.25">
      <c r="A233" s="231"/>
      <c r="B233" s="232"/>
      <c r="C233" s="233"/>
      <c r="D233" s="234"/>
      <c r="E233" s="235"/>
      <c r="F233" s="236"/>
      <c r="G233" s="237"/>
      <c r="H233" s="238"/>
    </row>
    <row r="234" spans="1:11" s="34" customFormat="1" ht="6" customHeight="1" x14ac:dyDescent="0.25">
      <c r="A234" s="226"/>
      <c r="B234" s="227"/>
      <c r="C234" s="228"/>
      <c r="D234" s="228"/>
      <c r="E234" s="228"/>
      <c r="F234" s="228"/>
      <c r="G234" s="229"/>
      <c r="H234" s="230"/>
      <c r="J234" s="47"/>
      <c r="K234" s="249"/>
    </row>
    <row r="235" spans="1:11" x14ac:dyDescent="0.25">
      <c r="A235" s="231"/>
      <c r="B235" s="232"/>
      <c r="C235" s="233"/>
      <c r="D235" s="234"/>
      <c r="E235" s="235"/>
      <c r="F235" s="236"/>
      <c r="G235" s="237"/>
      <c r="H235" s="238"/>
    </row>
    <row r="236" spans="1:11" s="34" customFormat="1" ht="6" customHeight="1" x14ac:dyDescent="0.25">
      <c r="A236" s="226"/>
      <c r="B236" s="227"/>
      <c r="C236" s="228"/>
      <c r="D236" s="228"/>
      <c r="E236" s="228"/>
      <c r="F236" s="228"/>
      <c r="G236" s="229"/>
      <c r="H236" s="230"/>
      <c r="J236" s="47"/>
      <c r="K236" s="249"/>
    </row>
    <row r="237" spans="1:11" x14ac:dyDescent="0.25">
      <c r="A237" s="231"/>
      <c r="B237" s="232"/>
      <c r="C237" s="233"/>
      <c r="D237" s="234"/>
      <c r="E237" s="235"/>
      <c r="F237" s="236"/>
      <c r="G237" s="237"/>
      <c r="H237" s="238"/>
    </row>
    <row r="238" spans="1:11" s="34" customFormat="1" ht="6" customHeight="1" x14ac:dyDescent="0.25">
      <c r="A238" s="226"/>
      <c r="B238" s="227"/>
      <c r="C238" s="228"/>
      <c r="D238" s="228"/>
      <c r="E238" s="228"/>
      <c r="F238" s="228"/>
      <c r="G238" s="229"/>
      <c r="H238" s="230"/>
      <c r="J238" s="47"/>
      <c r="K238" s="249"/>
    </row>
    <row r="239" spans="1:11" x14ac:dyDescent="0.25">
      <c r="A239" s="231"/>
      <c r="B239" s="232"/>
      <c r="C239" s="233"/>
      <c r="D239" s="234"/>
      <c r="E239" s="235"/>
      <c r="F239" s="236"/>
      <c r="G239" s="237"/>
      <c r="H239" s="238"/>
    </row>
    <row r="240" spans="1:11" s="34" customFormat="1" ht="6" customHeight="1" x14ac:dyDescent="0.25">
      <c r="A240" s="226"/>
      <c r="B240" s="227"/>
      <c r="C240" s="228"/>
      <c r="D240" s="228"/>
      <c r="E240" s="228"/>
      <c r="F240" s="228"/>
      <c r="G240" s="229"/>
      <c r="H240" s="230"/>
      <c r="J240" s="47"/>
      <c r="K240" s="249"/>
    </row>
    <row r="241" spans="1:11" x14ac:dyDescent="0.25">
      <c r="A241" s="231"/>
      <c r="B241" s="232"/>
      <c r="C241" s="233"/>
      <c r="D241" s="234"/>
      <c r="E241" s="235"/>
      <c r="F241" s="236"/>
      <c r="G241" s="237"/>
      <c r="H241" s="238"/>
    </row>
    <row r="242" spans="1:11" s="34" customFormat="1" ht="6" customHeight="1" x14ac:dyDescent="0.25">
      <c r="A242" s="226"/>
      <c r="B242" s="227"/>
      <c r="C242" s="228"/>
      <c r="D242" s="228"/>
      <c r="E242" s="228"/>
      <c r="F242" s="228"/>
      <c r="G242" s="229"/>
      <c r="H242" s="230"/>
      <c r="J242" s="47"/>
      <c r="K242" s="249"/>
    </row>
    <row r="243" spans="1:11" x14ac:dyDescent="0.25">
      <c r="A243" s="231"/>
      <c r="B243" s="232"/>
      <c r="C243" s="233"/>
      <c r="D243" s="234"/>
      <c r="E243" s="235"/>
      <c r="F243" s="236"/>
      <c r="G243" s="237"/>
      <c r="H243" s="238"/>
    </row>
    <row r="244" spans="1:11" s="34" customFormat="1" ht="6" customHeight="1" x14ac:dyDescent="0.25">
      <c r="A244" s="226"/>
      <c r="B244" s="227"/>
      <c r="C244" s="228"/>
      <c r="D244" s="228"/>
      <c r="E244" s="228"/>
      <c r="F244" s="228"/>
      <c r="G244" s="229"/>
      <c r="H244" s="230"/>
      <c r="J244" s="47"/>
      <c r="K244" s="249"/>
    </row>
    <row r="245" spans="1:11" x14ac:dyDescent="0.25">
      <c r="A245" s="231"/>
      <c r="B245" s="232"/>
      <c r="C245" s="233"/>
      <c r="D245" s="234"/>
      <c r="E245" s="235"/>
      <c r="F245" s="236"/>
      <c r="G245" s="237"/>
      <c r="H245" s="238"/>
    </row>
    <row r="246" spans="1:11" s="34" customFormat="1" ht="6" customHeight="1" x14ac:dyDescent="0.25">
      <c r="A246" s="226"/>
      <c r="B246" s="227"/>
      <c r="C246" s="228"/>
      <c r="D246" s="228"/>
      <c r="E246" s="228"/>
      <c r="F246" s="228"/>
      <c r="G246" s="229"/>
      <c r="H246" s="230"/>
      <c r="J246" s="47"/>
      <c r="K246" s="249"/>
    </row>
    <row r="247" spans="1:11" x14ac:dyDescent="0.25">
      <c r="A247" s="231"/>
      <c r="B247" s="232"/>
      <c r="C247" s="233"/>
      <c r="D247" s="234"/>
      <c r="E247" s="235"/>
      <c r="F247" s="236"/>
      <c r="G247" s="237"/>
      <c r="H247" s="238"/>
    </row>
    <row r="248" spans="1:11" s="34" customFormat="1" ht="6" customHeight="1" x14ac:dyDescent="0.25">
      <c r="A248" s="226"/>
      <c r="B248" s="227"/>
      <c r="C248" s="228"/>
      <c r="D248" s="228"/>
      <c r="E248" s="228"/>
      <c r="F248" s="228"/>
      <c r="G248" s="229"/>
      <c r="H248" s="230"/>
      <c r="J248" s="47"/>
      <c r="K248" s="249"/>
    </row>
    <row r="249" spans="1:11" x14ac:dyDescent="0.25">
      <c r="A249" s="231"/>
      <c r="B249" s="232"/>
      <c r="C249" s="233"/>
      <c r="D249" s="234"/>
      <c r="E249" s="235"/>
      <c r="F249" s="236"/>
      <c r="G249" s="237"/>
      <c r="H249" s="238"/>
    </row>
    <row r="250" spans="1:11" s="34" customFormat="1" ht="6" customHeight="1" x14ac:dyDescent="0.25">
      <c r="A250" s="226"/>
      <c r="B250" s="227"/>
      <c r="C250" s="228"/>
      <c r="D250" s="228"/>
      <c r="E250" s="228"/>
      <c r="F250" s="228"/>
      <c r="G250" s="229"/>
      <c r="H250" s="230"/>
      <c r="J250" s="47"/>
      <c r="K250" s="249"/>
    </row>
    <row r="251" spans="1:11" x14ac:dyDescent="0.25">
      <c r="A251" s="231"/>
      <c r="B251" s="232"/>
      <c r="C251" s="233"/>
      <c r="D251" s="234"/>
      <c r="E251" s="235"/>
      <c r="F251" s="236"/>
      <c r="G251" s="237"/>
      <c r="H251" s="238"/>
    </row>
    <row r="252" spans="1:11" s="34" customFormat="1" ht="6" customHeight="1" x14ac:dyDescent="0.25">
      <c r="A252" s="226"/>
      <c r="B252" s="227"/>
      <c r="C252" s="228"/>
      <c r="D252" s="228"/>
      <c r="E252" s="228"/>
      <c r="F252" s="228"/>
      <c r="G252" s="229"/>
      <c r="H252" s="230"/>
      <c r="J252" s="47"/>
      <c r="K252" s="249"/>
    </row>
    <row r="253" spans="1:11" x14ac:dyDescent="0.25">
      <c r="A253" s="231"/>
      <c r="B253" s="232"/>
      <c r="C253" s="233"/>
      <c r="D253" s="234"/>
      <c r="E253" s="235"/>
      <c r="F253" s="236"/>
      <c r="G253" s="237"/>
      <c r="H253" s="238"/>
    </row>
    <row r="254" spans="1:11" s="34" customFormat="1" ht="6" customHeight="1" x14ac:dyDescent="0.25">
      <c r="A254" s="226"/>
      <c r="B254" s="227"/>
      <c r="C254" s="228"/>
      <c r="D254" s="228"/>
      <c r="E254" s="228"/>
      <c r="F254" s="228"/>
      <c r="G254" s="229"/>
      <c r="H254" s="230"/>
      <c r="J254" s="47"/>
      <c r="K254" s="249"/>
    </row>
    <row r="255" spans="1:11" x14ac:dyDescent="0.25">
      <c r="A255" s="231"/>
      <c r="B255" s="232"/>
      <c r="C255" s="233"/>
      <c r="D255" s="234"/>
      <c r="E255" s="235"/>
      <c r="F255" s="236"/>
      <c r="G255" s="237"/>
      <c r="H255" s="238"/>
    </row>
    <row r="256" spans="1:11" s="34" customFormat="1" ht="6" customHeight="1" x14ac:dyDescent="0.25">
      <c r="A256" s="226"/>
      <c r="B256" s="227"/>
      <c r="C256" s="228"/>
      <c r="D256" s="228"/>
      <c r="E256" s="228"/>
      <c r="F256" s="228"/>
      <c r="G256" s="229"/>
      <c r="H256" s="230"/>
      <c r="J256" s="47"/>
      <c r="K256" s="249"/>
    </row>
    <row r="257" spans="1:11" x14ac:dyDescent="0.25">
      <c r="A257" s="231"/>
      <c r="B257" s="232"/>
      <c r="C257" s="233"/>
      <c r="D257" s="234"/>
      <c r="E257" s="235"/>
      <c r="F257" s="236"/>
      <c r="G257" s="237"/>
      <c r="H257" s="238"/>
    </row>
    <row r="258" spans="1:11" s="34" customFormat="1" ht="6" customHeight="1" x14ac:dyDescent="0.25">
      <c r="A258" s="226"/>
      <c r="B258" s="227"/>
      <c r="C258" s="228"/>
      <c r="D258" s="228"/>
      <c r="E258" s="228"/>
      <c r="F258" s="228"/>
      <c r="G258" s="229"/>
      <c r="H258" s="230"/>
      <c r="J258" s="47"/>
      <c r="K258" s="249"/>
    </row>
    <row r="259" spans="1:11" x14ac:dyDescent="0.25">
      <c r="A259" s="231"/>
      <c r="B259" s="232"/>
      <c r="C259" s="233"/>
      <c r="D259" s="234"/>
      <c r="E259" s="235"/>
      <c r="F259" s="236"/>
      <c r="G259" s="237"/>
      <c r="H259" s="238"/>
    </row>
    <row r="260" spans="1:11" s="34" customFormat="1" ht="6" customHeight="1" x14ac:dyDescent="0.25">
      <c r="A260" s="226"/>
      <c r="B260" s="227"/>
      <c r="C260" s="228"/>
      <c r="D260" s="228"/>
      <c r="E260" s="228"/>
      <c r="F260" s="228"/>
      <c r="G260" s="229"/>
      <c r="H260" s="230"/>
      <c r="J260" s="47"/>
      <c r="K260" s="249"/>
    </row>
    <row r="261" spans="1:11" x14ac:dyDescent="0.25">
      <c r="A261" s="231"/>
      <c r="B261" s="232"/>
      <c r="C261" s="233"/>
      <c r="D261" s="234"/>
      <c r="E261" s="235"/>
      <c r="F261" s="236"/>
      <c r="G261" s="237"/>
      <c r="H261" s="238"/>
    </row>
    <row r="262" spans="1:11" s="34" customFormat="1" ht="6" customHeight="1" x14ac:dyDescent="0.25">
      <c r="A262" s="226"/>
      <c r="B262" s="227"/>
      <c r="C262" s="228"/>
      <c r="D262" s="228"/>
      <c r="E262" s="228"/>
      <c r="F262" s="228"/>
      <c r="G262" s="229"/>
      <c r="H262" s="230"/>
      <c r="J262" s="47"/>
      <c r="K262" s="249"/>
    </row>
    <row r="263" spans="1:11" x14ac:dyDescent="0.25">
      <c r="A263" s="231"/>
      <c r="B263" s="232"/>
      <c r="C263" s="233"/>
      <c r="D263" s="234"/>
      <c r="E263" s="235"/>
      <c r="F263" s="236"/>
      <c r="G263" s="237"/>
      <c r="H263" s="238"/>
    </row>
    <row r="264" spans="1:11" s="34" customFormat="1" ht="6" customHeight="1" x14ac:dyDescent="0.25">
      <c r="A264" s="226"/>
      <c r="B264" s="227"/>
      <c r="C264" s="228"/>
      <c r="D264" s="228"/>
      <c r="E264" s="228"/>
      <c r="F264" s="228"/>
      <c r="G264" s="229"/>
      <c r="H264" s="230"/>
      <c r="J264" s="47"/>
      <c r="K264" s="249"/>
    </row>
    <row r="265" spans="1:11" x14ac:dyDescent="0.25">
      <c r="A265" s="231"/>
      <c r="B265" s="232"/>
      <c r="C265" s="233"/>
      <c r="D265" s="234"/>
      <c r="E265" s="235"/>
      <c r="F265" s="236"/>
      <c r="G265" s="237"/>
      <c r="H265" s="238"/>
    </row>
    <row r="266" spans="1:11" s="34" customFormat="1" ht="6" customHeight="1" x14ac:dyDescent="0.25">
      <c r="A266" s="226"/>
      <c r="B266" s="227"/>
      <c r="C266" s="228"/>
      <c r="D266" s="228"/>
      <c r="E266" s="228"/>
      <c r="F266" s="228"/>
      <c r="G266" s="229"/>
      <c r="H266" s="230"/>
      <c r="J266" s="47"/>
      <c r="K266" s="249"/>
    </row>
    <row r="267" spans="1:11" x14ac:dyDescent="0.25">
      <c r="A267" s="231"/>
      <c r="B267" s="232"/>
      <c r="C267" s="233"/>
      <c r="D267" s="234"/>
      <c r="E267" s="235"/>
      <c r="F267" s="236"/>
      <c r="G267" s="237"/>
      <c r="H267" s="238"/>
    </row>
    <row r="268" spans="1:11" s="34" customFormat="1" ht="6" customHeight="1" x14ac:dyDescent="0.25">
      <c r="A268" s="226"/>
      <c r="B268" s="227"/>
      <c r="C268" s="228"/>
      <c r="D268" s="228"/>
      <c r="E268" s="228"/>
      <c r="F268" s="228"/>
      <c r="G268" s="229"/>
      <c r="H268" s="230"/>
      <c r="J268" s="47"/>
      <c r="K268" s="249"/>
    </row>
    <row r="269" spans="1:11" x14ac:dyDescent="0.25">
      <c r="A269" s="231"/>
      <c r="B269" s="232"/>
      <c r="C269" s="233"/>
      <c r="D269" s="234"/>
      <c r="E269" s="235"/>
      <c r="F269" s="236"/>
      <c r="G269" s="237"/>
      <c r="H269" s="238"/>
    </row>
    <row r="270" spans="1:11" s="34" customFormat="1" ht="6" customHeight="1" x14ac:dyDescent="0.25">
      <c r="A270" s="226"/>
      <c r="B270" s="227"/>
      <c r="C270" s="228"/>
      <c r="D270" s="228"/>
      <c r="E270" s="228"/>
      <c r="F270" s="228"/>
      <c r="G270" s="229"/>
      <c r="H270" s="230"/>
      <c r="J270" s="47"/>
      <c r="K270" s="249"/>
    </row>
    <row r="271" spans="1:11" x14ac:dyDescent="0.25">
      <c r="A271" s="231"/>
      <c r="B271" s="232"/>
      <c r="C271" s="233"/>
      <c r="D271" s="234"/>
      <c r="E271" s="235"/>
      <c r="F271" s="236"/>
      <c r="G271" s="237"/>
      <c r="H271" s="238"/>
    </row>
    <row r="272" spans="1:11" s="34" customFormat="1" ht="6" customHeight="1" x14ac:dyDescent="0.25">
      <c r="A272" s="226"/>
      <c r="B272" s="227"/>
      <c r="C272" s="228"/>
      <c r="D272" s="228"/>
      <c r="E272" s="228"/>
      <c r="F272" s="228"/>
      <c r="G272" s="229"/>
      <c r="H272" s="230"/>
      <c r="J272" s="47"/>
      <c r="K272" s="249"/>
    </row>
    <row r="273" spans="1:11" x14ac:dyDescent="0.25">
      <c r="A273" s="231"/>
      <c r="B273" s="232"/>
      <c r="C273" s="233"/>
      <c r="D273" s="234"/>
      <c r="E273" s="235"/>
      <c r="F273" s="236"/>
      <c r="G273" s="237"/>
      <c r="H273" s="238"/>
    </row>
    <row r="274" spans="1:11" s="34" customFormat="1" ht="6" customHeight="1" x14ac:dyDescent="0.25">
      <c r="A274" s="226"/>
      <c r="B274" s="227"/>
      <c r="C274" s="228"/>
      <c r="D274" s="228"/>
      <c r="E274" s="228"/>
      <c r="F274" s="228"/>
      <c r="G274" s="229"/>
      <c r="H274" s="230"/>
      <c r="J274" s="47"/>
      <c r="K274" s="249"/>
    </row>
    <row r="275" spans="1:11" x14ac:dyDescent="0.25">
      <c r="A275" s="231"/>
      <c r="B275" s="232"/>
      <c r="C275" s="233"/>
      <c r="D275" s="234"/>
      <c r="E275" s="235"/>
      <c r="F275" s="236"/>
      <c r="G275" s="237"/>
      <c r="H275" s="238"/>
    </row>
    <row r="276" spans="1:11" s="34" customFormat="1" ht="6" customHeight="1" x14ac:dyDescent="0.25">
      <c r="A276" s="226"/>
      <c r="B276" s="227"/>
      <c r="C276" s="228"/>
      <c r="D276" s="228"/>
      <c r="E276" s="228"/>
      <c r="F276" s="228"/>
      <c r="G276" s="229"/>
      <c r="H276" s="230"/>
      <c r="J276" s="47"/>
      <c r="K276" s="249"/>
    </row>
    <row r="277" spans="1:11" x14ac:dyDescent="0.25">
      <c r="A277" s="231"/>
      <c r="B277" s="232"/>
      <c r="C277" s="233"/>
      <c r="D277" s="234"/>
      <c r="E277" s="235"/>
      <c r="F277" s="236"/>
      <c r="G277" s="237"/>
      <c r="H277" s="238"/>
    </row>
    <row r="278" spans="1:11" s="34" customFormat="1" ht="6" customHeight="1" x14ac:dyDescent="0.25">
      <c r="A278" s="226"/>
      <c r="B278" s="227"/>
      <c r="C278" s="228"/>
      <c r="D278" s="228"/>
      <c r="E278" s="228"/>
      <c r="F278" s="228"/>
      <c r="G278" s="229"/>
      <c r="H278" s="230"/>
      <c r="J278" s="47"/>
      <c r="K278" s="249"/>
    </row>
    <row r="279" spans="1:11" x14ac:dyDescent="0.25">
      <c r="A279" s="231"/>
      <c r="B279" s="232"/>
      <c r="C279" s="233"/>
      <c r="D279" s="234"/>
      <c r="E279" s="235"/>
      <c r="F279" s="236"/>
      <c r="G279" s="237"/>
      <c r="H279" s="238"/>
    </row>
    <row r="280" spans="1:11" s="34" customFormat="1" ht="6" customHeight="1" x14ac:dyDescent="0.25">
      <c r="A280" s="226"/>
      <c r="B280" s="227"/>
      <c r="C280" s="228"/>
      <c r="D280" s="228"/>
      <c r="E280" s="228"/>
      <c r="F280" s="228"/>
      <c r="G280" s="229"/>
      <c r="H280" s="230"/>
      <c r="J280" s="47"/>
      <c r="K280" s="249"/>
    </row>
    <row r="281" spans="1:11" x14ac:dyDescent="0.25">
      <c r="A281" s="231"/>
      <c r="B281" s="232"/>
      <c r="C281" s="233"/>
      <c r="D281" s="234"/>
      <c r="E281" s="235"/>
      <c r="F281" s="236"/>
      <c r="G281" s="237"/>
      <c r="H281" s="238"/>
    </row>
    <row r="282" spans="1:11" s="34" customFormat="1" ht="6" customHeight="1" x14ac:dyDescent="0.25">
      <c r="A282" s="226"/>
      <c r="B282" s="227"/>
      <c r="C282" s="228"/>
      <c r="D282" s="228"/>
      <c r="E282" s="228"/>
      <c r="F282" s="228"/>
      <c r="G282" s="229"/>
      <c r="H282" s="230"/>
      <c r="J282" s="47"/>
      <c r="K282" s="249"/>
    </row>
    <row r="283" spans="1:11" x14ac:dyDescent="0.25">
      <c r="A283" s="231"/>
      <c r="B283" s="232"/>
      <c r="C283" s="233"/>
      <c r="D283" s="234"/>
      <c r="E283" s="235"/>
      <c r="F283" s="236"/>
      <c r="G283" s="237"/>
      <c r="H283" s="238"/>
    </row>
    <row r="284" spans="1:11" s="34" customFormat="1" ht="6" customHeight="1" x14ac:dyDescent="0.25">
      <c r="A284" s="226"/>
      <c r="B284" s="227"/>
      <c r="C284" s="228"/>
      <c r="D284" s="228"/>
      <c r="E284" s="228"/>
      <c r="F284" s="228"/>
      <c r="G284" s="229"/>
      <c r="H284" s="230"/>
      <c r="J284" s="47"/>
      <c r="K284" s="249"/>
    </row>
    <row r="285" spans="1:11" x14ac:dyDescent="0.25">
      <c r="A285" s="231"/>
      <c r="B285" s="232"/>
      <c r="C285" s="233"/>
      <c r="D285" s="234"/>
      <c r="E285" s="235"/>
      <c r="F285" s="236"/>
      <c r="G285" s="237"/>
      <c r="H285" s="238"/>
    </row>
    <row r="286" spans="1:11" s="34" customFormat="1" ht="6" customHeight="1" x14ac:dyDescent="0.25">
      <c r="A286" s="226"/>
      <c r="B286" s="227"/>
      <c r="C286" s="228"/>
      <c r="D286" s="228"/>
      <c r="E286" s="228"/>
      <c r="F286" s="228"/>
      <c r="G286" s="229"/>
      <c r="H286" s="230"/>
      <c r="J286" s="47"/>
      <c r="K286" s="249"/>
    </row>
    <row r="287" spans="1:11" x14ac:dyDescent="0.25">
      <c r="A287" s="231"/>
      <c r="B287" s="232"/>
      <c r="C287" s="233"/>
      <c r="D287" s="234"/>
      <c r="E287" s="235"/>
      <c r="F287" s="236"/>
      <c r="G287" s="237"/>
      <c r="H287" s="238"/>
    </row>
    <row r="288" spans="1:11" s="34" customFormat="1" ht="6" customHeight="1" x14ac:dyDescent="0.25">
      <c r="A288" s="226"/>
      <c r="B288" s="227"/>
      <c r="C288" s="228"/>
      <c r="D288" s="228"/>
      <c r="E288" s="228"/>
      <c r="F288" s="228"/>
      <c r="G288" s="229"/>
      <c r="H288" s="230"/>
      <c r="J288" s="47"/>
      <c r="K288" s="249"/>
    </row>
    <row r="289" spans="1:11" x14ac:dyDescent="0.25">
      <c r="A289" s="231"/>
      <c r="B289" s="232"/>
      <c r="C289" s="233"/>
      <c r="D289" s="234"/>
      <c r="E289" s="235"/>
      <c r="F289" s="236"/>
      <c r="G289" s="237"/>
      <c r="H289" s="238"/>
    </row>
    <row r="290" spans="1:11" s="34" customFormat="1" ht="6" customHeight="1" x14ac:dyDescent="0.25">
      <c r="A290" s="226"/>
      <c r="B290" s="227"/>
      <c r="C290" s="228"/>
      <c r="D290" s="228"/>
      <c r="E290" s="228"/>
      <c r="F290" s="228"/>
      <c r="G290" s="229"/>
      <c r="H290" s="230"/>
      <c r="J290" s="47"/>
      <c r="K290" s="249"/>
    </row>
    <row r="291" spans="1:11" x14ac:dyDescent="0.25">
      <c r="A291" s="231"/>
      <c r="B291" s="232"/>
      <c r="C291" s="233"/>
      <c r="D291" s="234"/>
      <c r="E291" s="235"/>
      <c r="F291" s="236"/>
      <c r="G291" s="237"/>
      <c r="H291" s="238"/>
    </row>
    <row r="292" spans="1:11" s="34" customFormat="1" ht="6" customHeight="1" x14ac:dyDescent="0.25">
      <c r="A292" s="226"/>
      <c r="B292" s="227"/>
      <c r="C292" s="228"/>
      <c r="D292" s="228"/>
      <c r="E292" s="228"/>
      <c r="F292" s="228"/>
      <c r="G292" s="229"/>
      <c r="H292" s="230"/>
      <c r="J292" s="47"/>
      <c r="K292" s="249"/>
    </row>
    <row r="293" spans="1:11" x14ac:dyDescent="0.25">
      <c r="A293" s="231"/>
      <c r="B293" s="232"/>
      <c r="C293" s="233"/>
      <c r="D293" s="234"/>
      <c r="E293" s="235"/>
      <c r="F293" s="236"/>
      <c r="G293" s="237"/>
      <c r="H293" s="238"/>
    </row>
    <row r="294" spans="1:11" s="34" customFormat="1" ht="6" customHeight="1" x14ac:dyDescent="0.25">
      <c r="A294" s="226"/>
      <c r="B294" s="227"/>
      <c r="C294" s="228"/>
      <c r="D294" s="228"/>
      <c r="E294" s="228"/>
      <c r="F294" s="228"/>
      <c r="G294" s="229"/>
      <c r="H294" s="230"/>
      <c r="J294" s="47"/>
      <c r="K294" s="249"/>
    </row>
    <row r="295" spans="1:11" x14ac:dyDescent="0.25">
      <c r="A295" s="231"/>
      <c r="B295" s="232"/>
      <c r="C295" s="233"/>
      <c r="D295" s="234"/>
      <c r="E295" s="235"/>
      <c r="F295" s="236"/>
      <c r="G295" s="237"/>
      <c r="H295" s="238"/>
    </row>
    <row r="296" spans="1:11" s="34" customFormat="1" ht="6" customHeight="1" x14ac:dyDescent="0.25">
      <c r="A296" s="226"/>
      <c r="B296" s="227"/>
      <c r="C296" s="228"/>
      <c r="D296" s="228"/>
      <c r="E296" s="228"/>
      <c r="F296" s="228"/>
      <c r="G296" s="229"/>
      <c r="H296" s="230"/>
      <c r="J296" s="47"/>
      <c r="K296" s="249"/>
    </row>
    <row r="297" spans="1:11" x14ac:dyDescent="0.25">
      <c r="A297" s="231"/>
      <c r="B297" s="232"/>
      <c r="C297" s="233"/>
      <c r="D297" s="234"/>
      <c r="E297" s="235"/>
      <c r="F297" s="236"/>
      <c r="G297" s="237"/>
      <c r="H297" s="238"/>
    </row>
    <row r="298" spans="1:11" s="34" customFormat="1" ht="6" customHeight="1" x14ac:dyDescent="0.25">
      <c r="A298" s="226"/>
      <c r="B298" s="227"/>
      <c r="C298" s="228"/>
      <c r="D298" s="228"/>
      <c r="E298" s="228"/>
      <c r="F298" s="228"/>
      <c r="G298" s="229"/>
      <c r="H298" s="230"/>
      <c r="J298" s="47"/>
      <c r="K298" s="249"/>
    </row>
    <row r="299" spans="1:11" x14ac:dyDescent="0.25">
      <c r="A299" s="231"/>
      <c r="B299" s="232"/>
      <c r="C299" s="233"/>
      <c r="D299" s="234"/>
      <c r="E299" s="235"/>
      <c r="F299" s="236"/>
      <c r="G299" s="237"/>
      <c r="H299" s="238"/>
    </row>
    <row r="300" spans="1:11" s="34" customFormat="1" ht="6" customHeight="1" x14ac:dyDescent="0.25">
      <c r="A300" s="226"/>
      <c r="B300" s="227"/>
      <c r="C300" s="228"/>
      <c r="D300" s="228"/>
      <c r="E300" s="228"/>
      <c r="F300" s="228"/>
      <c r="G300" s="229"/>
      <c r="H300" s="230"/>
      <c r="J300" s="47"/>
      <c r="K300" s="249"/>
    </row>
    <row r="301" spans="1:11" x14ac:dyDescent="0.25">
      <c r="A301" s="231"/>
      <c r="B301" s="232"/>
      <c r="C301" s="233"/>
      <c r="D301" s="234"/>
      <c r="E301" s="235"/>
      <c r="F301" s="236"/>
      <c r="G301" s="237"/>
      <c r="H301" s="238"/>
    </row>
    <row r="302" spans="1:11" s="34" customFormat="1" ht="6" customHeight="1" x14ac:dyDescent="0.25">
      <c r="A302" s="226"/>
      <c r="B302" s="227"/>
      <c r="C302" s="228"/>
      <c r="D302" s="228"/>
      <c r="E302" s="228"/>
      <c r="F302" s="228"/>
      <c r="G302" s="229"/>
      <c r="H302" s="230"/>
      <c r="J302" s="47"/>
      <c r="K302" s="249"/>
    </row>
    <row r="303" spans="1:11" x14ac:dyDescent="0.25">
      <c r="A303" s="231"/>
      <c r="B303" s="232"/>
      <c r="C303" s="233"/>
      <c r="D303" s="234"/>
      <c r="E303" s="235"/>
      <c r="F303" s="236"/>
      <c r="G303" s="237"/>
      <c r="H303" s="238"/>
    </row>
    <row r="304" spans="1:11" s="34" customFormat="1" ht="6" customHeight="1" x14ac:dyDescent="0.25">
      <c r="A304" s="226"/>
      <c r="B304" s="227"/>
      <c r="C304" s="228"/>
      <c r="D304" s="228"/>
      <c r="E304" s="228"/>
      <c r="F304" s="228"/>
      <c r="G304" s="229"/>
      <c r="H304" s="230"/>
      <c r="J304" s="47"/>
      <c r="K304" s="249"/>
    </row>
    <row r="305" spans="1:11" x14ac:dyDescent="0.25">
      <c r="A305" s="231"/>
      <c r="B305" s="232"/>
      <c r="C305" s="233"/>
      <c r="D305" s="234"/>
      <c r="E305" s="235"/>
      <c r="F305" s="236"/>
      <c r="G305" s="237"/>
      <c r="H305" s="238"/>
    </row>
    <row r="306" spans="1:11" s="34" customFormat="1" ht="6" customHeight="1" x14ac:dyDescent="0.25">
      <c r="A306" s="226"/>
      <c r="B306" s="227"/>
      <c r="C306" s="228"/>
      <c r="D306" s="228"/>
      <c r="E306" s="228"/>
      <c r="F306" s="228"/>
      <c r="G306" s="229"/>
      <c r="H306" s="230"/>
      <c r="J306" s="47"/>
      <c r="K306" s="249"/>
    </row>
    <row r="307" spans="1:11" x14ac:dyDescent="0.25">
      <c r="A307" s="231"/>
      <c r="B307" s="232"/>
      <c r="C307" s="233"/>
      <c r="D307" s="234"/>
      <c r="E307" s="235"/>
      <c r="F307" s="236"/>
      <c r="G307" s="237"/>
      <c r="H307" s="238"/>
    </row>
    <row r="308" spans="1:11" s="34" customFormat="1" ht="6" customHeight="1" x14ac:dyDescent="0.25">
      <c r="A308" s="226"/>
      <c r="B308" s="227"/>
      <c r="C308" s="228"/>
      <c r="D308" s="228"/>
      <c r="E308" s="228"/>
      <c r="F308" s="228"/>
      <c r="G308" s="229"/>
      <c r="H308" s="230"/>
      <c r="J308" s="47"/>
      <c r="K308" s="249"/>
    </row>
    <row r="309" spans="1:11" x14ac:dyDescent="0.25">
      <c r="A309" s="231"/>
      <c r="B309" s="232"/>
      <c r="C309" s="233"/>
      <c r="D309" s="234"/>
      <c r="E309" s="235"/>
      <c r="F309" s="236"/>
      <c r="G309" s="237"/>
      <c r="H309" s="238"/>
    </row>
    <row r="310" spans="1:11" s="34" customFormat="1" ht="6" customHeight="1" x14ac:dyDescent="0.25">
      <c r="A310" s="226"/>
      <c r="B310" s="227"/>
      <c r="C310" s="228"/>
      <c r="D310" s="228"/>
      <c r="E310" s="228"/>
      <c r="F310" s="228"/>
      <c r="G310" s="229"/>
      <c r="H310" s="230"/>
      <c r="J310" s="47"/>
      <c r="K310" s="249"/>
    </row>
    <row r="311" spans="1:11" x14ac:dyDescent="0.25">
      <c r="A311" s="231"/>
      <c r="B311" s="232"/>
      <c r="C311" s="233"/>
      <c r="D311" s="234"/>
      <c r="E311" s="235"/>
      <c r="F311" s="236"/>
      <c r="G311" s="237"/>
      <c r="H311" s="238"/>
    </row>
    <row r="312" spans="1:11" s="34" customFormat="1" ht="6" customHeight="1" x14ac:dyDescent="0.25">
      <c r="A312" s="226"/>
      <c r="B312" s="227"/>
      <c r="C312" s="228"/>
      <c r="D312" s="228"/>
      <c r="E312" s="228"/>
      <c r="F312" s="228"/>
      <c r="G312" s="229"/>
      <c r="H312" s="230"/>
      <c r="J312" s="47"/>
      <c r="K312" s="249"/>
    </row>
    <row r="313" spans="1:11" x14ac:dyDescent="0.25">
      <c r="A313" s="231"/>
      <c r="B313" s="232"/>
      <c r="C313" s="233"/>
      <c r="D313" s="234"/>
      <c r="E313" s="235"/>
      <c r="F313" s="236"/>
      <c r="G313" s="237"/>
      <c r="H313" s="238"/>
    </row>
    <row r="314" spans="1:11" s="34" customFormat="1" ht="6" customHeight="1" x14ac:dyDescent="0.25">
      <c r="A314" s="226"/>
      <c r="B314" s="227"/>
      <c r="C314" s="228"/>
      <c r="D314" s="228"/>
      <c r="E314" s="228"/>
      <c r="F314" s="228"/>
      <c r="G314" s="229"/>
      <c r="H314" s="230"/>
      <c r="J314" s="47"/>
      <c r="K314" s="249"/>
    </row>
    <row r="315" spans="1:11" x14ac:dyDescent="0.25">
      <c r="A315" s="231"/>
      <c r="B315" s="232"/>
      <c r="C315" s="233"/>
      <c r="D315" s="234"/>
      <c r="E315" s="235"/>
      <c r="F315" s="236"/>
      <c r="G315" s="237"/>
      <c r="H315" s="238"/>
    </row>
    <row r="316" spans="1:11" s="34" customFormat="1" ht="6" customHeight="1" x14ac:dyDescent="0.25">
      <c r="A316" s="226"/>
      <c r="B316" s="227"/>
      <c r="C316" s="228"/>
      <c r="D316" s="228"/>
      <c r="E316" s="228"/>
      <c r="F316" s="228"/>
      <c r="G316" s="229"/>
      <c r="H316" s="230"/>
      <c r="J316" s="47"/>
      <c r="K316" s="249"/>
    </row>
    <row r="317" spans="1:11" x14ac:dyDescent="0.25">
      <c r="A317" s="231"/>
      <c r="B317" s="232"/>
      <c r="C317" s="233"/>
      <c r="D317" s="234"/>
      <c r="E317" s="235"/>
      <c r="F317" s="236"/>
      <c r="G317" s="237"/>
      <c r="H317" s="238"/>
    </row>
    <row r="318" spans="1:11" s="34" customFormat="1" ht="6" customHeight="1" x14ac:dyDescent="0.25">
      <c r="A318" s="226"/>
      <c r="B318" s="227"/>
      <c r="C318" s="228"/>
      <c r="D318" s="228"/>
      <c r="E318" s="228"/>
      <c r="F318" s="228"/>
      <c r="G318" s="229"/>
      <c r="H318" s="230"/>
      <c r="J318" s="47"/>
      <c r="K318" s="249"/>
    </row>
    <row r="319" spans="1:11" x14ac:dyDescent="0.25">
      <c r="A319" s="231"/>
      <c r="B319" s="232"/>
      <c r="C319" s="233"/>
      <c r="D319" s="234"/>
      <c r="E319" s="235"/>
      <c r="F319" s="236"/>
      <c r="G319" s="237"/>
      <c r="H319" s="238"/>
    </row>
    <row r="320" spans="1:11" s="34" customFormat="1" ht="6" customHeight="1" x14ac:dyDescent="0.25">
      <c r="A320" s="226"/>
      <c r="B320" s="227"/>
      <c r="C320" s="228"/>
      <c r="D320" s="228"/>
      <c r="E320" s="228"/>
      <c r="F320" s="228"/>
      <c r="G320" s="229"/>
      <c r="H320" s="230"/>
      <c r="J320" s="47"/>
      <c r="K320" s="249"/>
    </row>
    <row r="321" spans="1:11" x14ac:dyDescent="0.25">
      <c r="A321" s="231"/>
      <c r="B321" s="232"/>
      <c r="C321" s="233"/>
      <c r="D321" s="234"/>
      <c r="E321" s="235"/>
      <c r="F321" s="236"/>
      <c r="G321" s="237"/>
      <c r="H321" s="238"/>
    </row>
    <row r="322" spans="1:11" s="34" customFormat="1" ht="6" customHeight="1" x14ac:dyDescent="0.25">
      <c r="A322" s="226"/>
      <c r="B322" s="227"/>
      <c r="C322" s="228"/>
      <c r="D322" s="228"/>
      <c r="E322" s="228"/>
      <c r="F322" s="228"/>
      <c r="G322" s="229"/>
      <c r="H322" s="230"/>
      <c r="J322" s="47"/>
      <c r="K322" s="249"/>
    </row>
    <row r="323" spans="1:11" x14ac:dyDescent="0.25">
      <c r="A323" s="231"/>
      <c r="B323" s="232"/>
      <c r="C323" s="233"/>
      <c r="D323" s="234"/>
      <c r="E323" s="235"/>
      <c r="F323" s="236"/>
      <c r="G323" s="237"/>
      <c r="H323" s="238"/>
    </row>
    <row r="324" spans="1:11" s="34" customFormat="1" ht="6" customHeight="1" x14ac:dyDescent="0.25">
      <c r="A324" s="226"/>
      <c r="B324" s="227"/>
      <c r="C324" s="228"/>
      <c r="D324" s="228"/>
      <c r="E324" s="228"/>
      <c r="F324" s="228"/>
      <c r="G324" s="229"/>
      <c r="H324" s="230"/>
      <c r="J324" s="47"/>
      <c r="K324" s="249"/>
    </row>
    <row r="325" spans="1:11" x14ac:dyDescent="0.25">
      <c r="A325" s="231"/>
      <c r="B325" s="232"/>
      <c r="C325" s="233"/>
      <c r="D325" s="234"/>
      <c r="E325" s="235"/>
      <c r="F325" s="236"/>
      <c r="G325" s="237"/>
      <c r="H325" s="238"/>
    </row>
    <row r="326" spans="1:11" s="34" customFormat="1" ht="6" customHeight="1" x14ac:dyDescent="0.25">
      <c r="A326" s="226"/>
      <c r="B326" s="227"/>
      <c r="C326" s="228"/>
      <c r="D326" s="228"/>
      <c r="E326" s="228"/>
      <c r="F326" s="228"/>
      <c r="G326" s="229"/>
      <c r="H326" s="230"/>
      <c r="J326" s="47"/>
      <c r="K326" s="249"/>
    </row>
    <row r="327" spans="1:11" x14ac:dyDescent="0.25">
      <c r="A327" s="231"/>
      <c r="B327" s="232"/>
      <c r="C327" s="233"/>
      <c r="D327" s="234"/>
      <c r="E327" s="235"/>
      <c r="F327" s="236"/>
      <c r="G327" s="237"/>
      <c r="H327" s="238"/>
    </row>
    <row r="328" spans="1:11" s="34" customFormat="1" ht="6" customHeight="1" x14ac:dyDescent="0.25">
      <c r="A328" s="226"/>
      <c r="B328" s="227"/>
      <c r="C328" s="228"/>
      <c r="D328" s="228"/>
      <c r="E328" s="228"/>
      <c r="F328" s="228"/>
      <c r="G328" s="229"/>
      <c r="H328" s="230"/>
      <c r="J328" s="47"/>
      <c r="K328" s="249"/>
    </row>
    <row r="329" spans="1:11" x14ac:dyDescent="0.25">
      <c r="A329" s="231"/>
      <c r="B329" s="232"/>
      <c r="C329" s="233"/>
      <c r="D329" s="234"/>
      <c r="E329" s="235"/>
      <c r="F329" s="236"/>
      <c r="G329" s="237"/>
      <c r="H329" s="238"/>
    </row>
    <row r="330" spans="1:11" s="34" customFormat="1" ht="6" customHeight="1" x14ac:dyDescent="0.25">
      <c r="A330" s="226"/>
      <c r="B330" s="227"/>
      <c r="C330" s="228"/>
      <c r="D330" s="228"/>
      <c r="E330" s="228"/>
      <c r="F330" s="228"/>
      <c r="G330" s="229"/>
      <c r="H330" s="230"/>
      <c r="J330" s="47"/>
      <c r="K330" s="249"/>
    </row>
    <row r="331" spans="1:11" x14ac:dyDescent="0.25">
      <c r="A331" s="231"/>
      <c r="B331" s="232"/>
      <c r="C331" s="233"/>
      <c r="D331" s="234"/>
      <c r="E331" s="235"/>
      <c r="F331" s="236"/>
      <c r="G331" s="237"/>
      <c r="H331" s="238"/>
    </row>
    <row r="332" spans="1:11" s="34" customFormat="1" ht="6" customHeight="1" x14ac:dyDescent="0.25">
      <c r="A332" s="226"/>
      <c r="B332" s="227"/>
      <c r="C332" s="228"/>
      <c r="D332" s="228"/>
      <c r="E332" s="228"/>
      <c r="F332" s="228"/>
      <c r="G332" s="229"/>
      <c r="H332" s="230"/>
      <c r="J332" s="47"/>
      <c r="K332" s="249"/>
    </row>
    <row r="333" spans="1:11" x14ac:dyDescent="0.25">
      <c r="A333" s="231"/>
      <c r="B333" s="232"/>
      <c r="C333" s="233"/>
      <c r="D333" s="234"/>
      <c r="E333" s="235"/>
      <c r="F333" s="236"/>
      <c r="G333" s="237"/>
      <c r="H333" s="238"/>
    </row>
    <row r="334" spans="1:11" s="34" customFormat="1" ht="6" customHeight="1" x14ac:dyDescent="0.25">
      <c r="A334" s="226"/>
      <c r="B334" s="227"/>
      <c r="C334" s="228"/>
      <c r="D334" s="228"/>
      <c r="E334" s="228"/>
      <c r="F334" s="228"/>
      <c r="G334" s="229"/>
      <c r="H334" s="230"/>
      <c r="J334" s="47"/>
      <c r="K334" s="249"/>
    </row>
    <row r="335" spans="1:11" x14ac:dyDescent="0.25">
      <c r="A335" s="231"/>
      <c r="B335" s="232"/>
      <c r="C335" s="233"/>
      <c r="D335" s="234"/>
      <c r="E335" s="235"/>
      <c r="F335" s="236"/>
      <c r="G335" s="237"/>
      <c r="H335" s="238"/>
    </row>
    <row r="336" spans="1:11" s="34" customFormat="1" ht="6" customHeight="1" x14ac:dyDescent="0.25">
      <c r="A336" s="226"/>
      <c r="B336" s="227"/>
      <c r="C336" s="228"/>
      <c r="D336" s="228"/>
      <c r="E336" s="228"/>
      <c r="F336" s="228"/>
      <c r="G336" s="229"/>
      <c r="H336" s="230"/>
      <c r="J336" s="47"/>
      <c r="K336" s="249"/>
    </row>
    <row r="337" spans="1:11" x14ac:dyDescent="0.25">
      <c r="A337" s="231"/>
      <c r="B337" s="232"/>
      <c r="C337" s="233"/>
      <c r="D337" s="234"/>
      <c r="E337" s="235"/>
      <c r="F337" s="236"/>
      <c r="G337" s="237"/>
      <c r="H337" s="238"/>
    </row>
    <row r="338" spans="1:11" s="34" customFormat="1" ht="6" customHeight="1" x14ac:dyDescent="0.25">
      <c r="A338" s="226"/>
      <c r="B338" s="227"/>
      <c r="C338" s="228"/>
      <c r="D338" s="228"/>
      <c r="E338" s="228"/>
      <c r="F338" s="228"/>
      <c r="G338" s="229"/>
      <c r="H338" s="230"/>
      <c r="J338" s="47"/>
      <c r="K338" s="249"/>
    </row>
    <row r="339" spans="1:11" x14ac:dyDescent="0.25">
      <c r="A339" s="231"/>
      <c r="B339" s="232"/>
      <c r="C339" s="233"/>
      <c r="D339" s="234"/>
      <c r="E339" s="235"/>
      <c r="F339" s="236"/>
      <c r="G339" s="237"/>
      <c r="H339" s="238"/>
    </row>
    <row r="340" spans="1:11" s="34" customFormat="1" ht="6" customHeight="1" x14ac:dyDescent="0.25">
      <c r="A340" s="226"/>
      <c r="B340" s="227"/>
      <c r="C340" s="228"/>
      <c r="D340" s="228"/>
      <c r="E340" s="228"/>
      <c r="F340" s="228"/>
      <c r="G340" s="229"/>
      <c r="H340" s="230"/>
      <c r="J340" s="47"/>
      <c r="K340" s="249"/>
    </row>
    <row r="341" spans="1:11" x14ac:dyDescent="0.25">
      <c r="A341" s="231"/>
      <c r="B341" s="232"/>
      <c r="C341" s="233"/>
      <c r="D341" s="234"/>
      <c r="E341" s="235"/>
      <c r="F341" s="236"/>
      <c r="G341" s="237"/>
      <c r="H341" s="238"/>
    </row>
    <row r="342" spans="1:11" s="34" customFormat="1" ht="6" customHeight="1" x14ac:dyDescent="0.25">
      <c r="A342" s="226"/>
      <c r="B342" s="227"/>
      <c r="C342" s="228"/>
      <c r="D342" s="228"/>
      <c r="E342" s="228"/>
      <c r="F342" s="228"/>
      <c r="G342" s="229"/>
      <c r="H342" s="230"/>
      <c r="J342" s="47"/>
      <c r="K342" s="249"/>
    </row>
    <row r="343" spans="1:11" x14ac:dyDescent="0.25">
      <c r="A343" s="231"/>
      <c r="B343" s="232"/>
      <c r="C343" s="233"/>
      <c r="D343" s="234"/>
      <c r="E343" s="235"/>
      <c r="F343" s="236"/>
      <c r="G343" s="237"/>
      <c r="H343" s="238"/>
    </row>
    <row r="344" spans="1:11" s="34" customFormat="1" ht="6" customHeight="1" x14ac:dyDescent="0.25">
      <c r="A344" s="226"/>
      <c r="B344" s="227"/>
      <c r="C344" s="228"/>
      <c r="D344" s="228"/>
      <c r="E344" s="228"/>
      <c r="F344" s="228"/>
      <c r="G344" s="229"/>
      <c r="H344" s="230"/>
      <c r="J344" s="47"/>
      <c r="K344" s="249"/>
    </row>
    <row r="345" spans="1:11" x14ac:dyDescent="0.25">
      <c r="A345" s="231"/>
      <c r="B345" s="232"/>
      <c r="C345" s="233"/>
      <c r="D345" s="234"/>
      <c r="E345" s="235"/>
      <c r="F345" s="236"/>
      <c r="G345" s="237"/>
      <c r="H345" s="238"/>
    </row>
    <row r="346" spans="1:11" s="34" customFormat="1" ht="6" customHeight="1" x14ac:dyDescent="0.25">
      <c r="A346" s="226"/>
      <c r="B346" s="227"/>
      <c r="C346" s="228"/>
      <c r="D346" s="228"/>
      <c r="E346" s="228"/>
      <c r="F346" s="228"/>
      <c r="G346" s="229"/>
      <c r="H346" s="230"/>
      <c r="J346" s="47"/>
      <c r="K346" s="249"/>
    </row>
    <row r="347" spans="1:11" x14ac:dyDescent="0.25">
      <c r="A347" s="231"/>
      <c r="B347" s="232"/>
      <c r="C347" s="233"/>
      <c r="D347" s="234"/>
      <c r="E347" s="235"/>
      <c r="F347" s="236"/>
      <c r="G347" s="237"/>
      <c r="H347" s="238"/>
    </row>
    <row r="348" spans="1:11" s="34" customFormat="1" ht="6" customHeight="1" x14ac:dyDescent="0.25">
      <c r="A348" s="226"/>
      <c r="B348" s="227"/>
      <c r="C348" s="228"/>
      <c r="D348" s="228"/>
      <c r="E348" s="228"/>
      <c r="F348" s="228"/>
      <c r="G348" s="229"/>
      <c r="H348" s="230"/>
      <c r="J348" s="47"/>
      <c r="K348" s="249"/>
    </row>
    <row r="349" spans="1:11" x14ac:dyDescent="0.25">
      <c r="A349" s="231"/>
      <c r="B349" s="232"/>
      <c r="C349" s="233"/>
      <c r="D349" s="234"/>
      <c r="E349" s="235"/>
      <c r="F349" s="236"/>
      <c r="G349" s="237"/>
      <c r="H349" s="238"/>
    </row>
    <row r="350" spans="1:11" s="34" customFormat="1" ht="6" customHeight="1" x14ac:dyDescent="0.25">
      <c r="A350" s="226"/>
      <c r="B350" s="227"/>
      <c r="C350" s="228"/>
      <c r="D350" s="228"/>
      <c r="E350" s="228"/>
      <c r="F350" s="228"/>
      <c r="G350" s="229"/>
      <c r="H350" s="230"/>
      <c r="J350" s="47"/>
      <c r="K350" s="249"/>
    </row>
    <row r="351" spans="1:11" x14ac:dyDescent="0.25">
      <c r="A351" s="231"/>
      <c r="B351" s="232"/>
      <c r="C351" s="233"/>
      <c r="D351" s="234"/>
      <c r="E351" s="235"/>
      <c r="F351" s="236"/>
      <c r="G351" s="237"/>
      <c r="H351" s="238"/>
    </row>
    <row r="352" spans="1:11" s="34" customFormat="1" ht="6" customHeight="1" x14ac:dyDescent="0.25">
      <c r="A352" s="226"/>
      <c r="B352" s="227"/>
      <c r="C352" s="228"/>
      <c r="D352" s="228"/>
      <c r="E352" s="228"/>
      <c r="F352" s="228"/>
      <c r="G352" s="229"/>
      <c r="H352" s="230"/>
      <c r="J352" s="47"/>
      <c r="K352" s="249"/>
    </row>
    <row r="353" spans="1:6" x14ac:dyDescent="0.25">
      <c r="A353" s="240"/>
      <c r="B353" s="241"/>
      <c r="C353" s="242"/>
      <c r="D353" s="243"/>
      <c r="E353" s="244"/>
      <c r="F353" s="245"/>
    </row>
    <row r="354" spans="1:6" x14ac:dyDescent="0.25">
      <c r="A354" s="246"/>
      <c r="B354" s="241"/>
      <c r="C354" s="242"/>
      <c r="D354" s="243"/>
      <c r="E354" s="244"/>
      <c r="F354" s="236"/>
    </row>
  </sheetData>
  <sheetProtection algorithmName="SHA-512" hashValue="WQTQfDTvzsid+c2DNOf0McpekrHN/TAJgDhiq1FbPCGgfaMtfMqMLX299moWZV2+1Igy1JvWQJwvo4WwO7towA==" saltValue="ecu4rW5fJq/s6+rwJShH4g==" spinCount="100000" sheet="1"/>
  <phoneticPr fontId="11" type="noConversion"/>
  <pageMargins left="0.86" right="0.75" top="0.33" bottom="1" header="0" footer="0"/>
  <pageSetup paperSize="9" orientation="portrait" r:id="rId1"/>
  <headerFooter alignWithMargins="0"/>
  <rowBreaks count="4" manualBreakCount="4">
    <brk id="51" max="5" man="1"/>
    <brk id="73" max="5" man="1"/>
    <brk id="122" max="5" man="1"/>
    <brk id="155"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260"/>
  <sheetViews>
    <sheetView view="pageBreakPreview" topLeftCell="A55" zoomScale="110" zoomScaleNormal="100" zoomScaleSheetLayoutView="110" workbookViewId="0">
      <selection activeCell="C45" sqref="C45"/>
    </sheetView>
  </sheetViews>
  <sheetFormatPr defaultRowHeight="15" x14ac:dyDescent="0.25"/>
  <cols>
    <col min="1" max="1" width="9.140625" bestFit="1" customWidth="1"/>
    <col min="2" max="2" width="1" customWidth="1"/>
    <col min="3" max="3" width="43.42578125" customWidth="1"/>
    <col min="4" max="4" width="2.7109375" customWidth="1"/>
    <col min="5" max="5" width="4.140625" bestFit="1" customWidth="1"/>
    <col min="6" max="6" width="2.7109375" customWidth="1"/>
    <col min="7" max="7" width="8" bestFit="1" customWidth="1"/>
    <col min="8" max="8" width="1.85546875" customWidth="1"/>
    <col min="9" max="9" width="9.5703125" customWidth="1"/>
    <col min="10" max="10" width="2.7109375" customWidth="1"/>
    <col min="11" max="11" width="13.28515625" bestFit="1" customWidth="1"/>
    <col min="12" max="12" width="28.7109375" customWidth="1"/>
    <col min="13" max="13" width="29.85546875" style="73" customWidth="1"/>
  </cols>
  <sheetData>
    <row r="2" spans="1:20" x14ac:dyDescent="0.25">
      <c r="A2" s="72" t="s">
        <v>122</v>
      </c>
      <c r="B2" s="72"/>
      <c r="C2" s="72" t="s">
        <v>123</v>
      </c>
      <c r="D2" s="72"/>
      <c r="E2" s="72" t="s">
        <v>124</v>
      </c>
      <c r="F2" s="72"/>
      <c r="G2" s="72" t="s">
        <v>125</v>
      </c>
      <c r="H2" s="72"/>
      <c r="I2" s="72" t="s">
        <v>126</v>
      </c>
      <c r="J2" s="72"/>
      <c r="K2" s="72" t="s">
        <v>127</v>
      </c>
    </row>
    <row r="3" spans="1:20" x14ac:dyDescent="0.25">
      <c r="A3" s="74"/>
      <c r="B3" s="74"/>
      <c r="C3" s="74"/>
      <c r="D3" s="74"/>
      <c r="E3" s="74"/>
      <c r="F3" s="74"/>
      <c r="G3" s="74"/>
      <c r="H3" s="74"/>
      <c r="I3" s="74"/>
      <c r="J3" s="74"/>
      <c r="K3" s="74"/>
      <c r="L3" s="75"/>
      <c r="M3" s="76"/>
    </row>
    <row r="4" spans="1:20" x14ac:dyDescent="0.25">
      <c r="A4" s="77"/>
      <c r="B4" s="74"/>
      <c r="C4" s="74"/>
      <c r="D4" s="74"/>
      <c r="E4" s="74"/>
      <c r="F4" s="74"/>
      <c r="G4" s="78"/>
      <c r="H4" s="74"/>
      <c r="I4" s="79"/>
      <c r="J4" s="79"/>
      <c r="K4" s="79"/>
      <c r="L4" s="75"/>
      <c r="M4" s="76"/>
    </row>
    <row r="5" spans="1:20" s="85" customFormat="1" ht="15.75" x14ac:dyDescent="0.25">
      <c r="A5" s="80" t="s">
        <v>128</v>
      </c>
      <c r="B5" s="81"/>
      <c r="C5" s="82" t="s">
        <v>129</v>
      </c>
      <c r="D5" s="81"/>
      <c r="E5" s="81"/>
      <c r="F5" s="81"/>
      <c r="G5" s="81"/>
      <c r="H5" s="81"/>
      <c r="I5" s="81"/>
      <c r="J5" s="81"/>
      <c r="K5" s="81"/>
      <c r="L5" s="83"/>
      <c r="M5" s="84"/>
      <c r="S5"/>
      <c r="T5"/>
    </row>
    <row r="6" spans="1:20" s="85" customFormat="1" ht="15.75" x14ac:dyDescent="0.25">
      <c r="A6" s="80"/>
      <c r="B6" s="81"/>
      <c r="C6" s="82"/>
      <c r="D6" s="81"/>
      <c r="E6" s="81"/>
      <c r="F6" s="81"/>
      <c r="G6" s="81"/>
      <c r="H6" s="81"/>
      <c r="I6" s="81"/>
      <c r="J6" s="81"/>
      <c r="K6" s="81"/>
      <c r="L6" s="83"/>
      <c r="M6" s="84"/>
      <c r="S6"/>
      <c r="T6"/>
    </row>
    <row r="7" spans="1:20" s="85" customFormat="1" ht="15.75" x14ac:dyDescent="0.25">
      <c r="A7" s="80"/>
      <c r="B7" s="81"/>
      <c r="C7" s="323" t="s">
        <v>130</v>
      </c>
      <c r="D7" s="324"/>
      <c r="E7" s="324"/>
      <c r="F7" s="324"/>
      <c r="G7" s="324"/>
      <c r="H7" s="324"/>
      <c r="I7" s="324"/>
      <c r="J7" s="324"/>
      <c r="K7" s="324"/>
      <c r="L7" s="83"/>
      <c r="M7" s="84"/>
      <c r="S7"/>
      <c r="T7"/>
    </row>
    <row r="8" spans="1:20" s="85" customFormat="1" ht="16.5" x14ac:dyDescent="0.25">
      <c r="A8" s="80"/>
      <c r="B8" s="81"/>
      <c r="C8" s="322" t="s">
        <v>131</v>
      </c>
      <c r="D8" s="322"/>
      <c r="E8" s="322"/>
      <c r="F8" s="322"/>
      <c r="G8" s="322"/>
      <c r="H8" s="322"/>
      <c r="I8" s="322"/>
      <c r="J8" s="322"/>
      <c r="K8" s="322"/>
      <c r="L8" s="83"/>
      <c r="M8" s="84"/>
      <c r="R8"/>
      <c r="S8"/>
      <c r="T8"/>
    </row>
    <row r="9" spans="1:20" s="90" customFormat="1" ht="31.5" customHeight="1" x14ac:dyDescent="0.25">
      <c r="A9" s="87"/>
      <c r="B9" s="148"/>
      <c r="C9" s="322" t="s">
        <v>132</v>
      </c>
      <c r="D9" s="322"/>
      <c r="E9" s="322"/>
      <c r="F9" s="322"/>
      <c r="G9" s="322"/>
      <c r="H9" s="322"/>
      <c r="I9" s="322"/>
      <c r="J9" s="322"/>
      <c r="K9" s="322"/>
      <c r="L9" s="88"/>
      <c r="M9" s="89"/>
      <c r="R9"/>
      <c r="S9"/>
      <c r="T9"/>
    </row>
    <row r="10" spans="1:20" s="85" customFormat="1" ht="31.5" customHeight="1" x14ac:dyDescent="0.25">
      <c r="A10" s="80"/>
      <c r="B10" s="81"/>
      <c r="C10" s="325" t="s">
        <v>133</v>
      </c>
      <c r="D10" s="322"/>
      <c r="E10" s="322"/>
      <c r="F10" s="322"/>
      <c r="G10" s="322"/>
      <c r="H10" s="322"/>
      <c r="I10" s="322"/>
      <c r="J10" s="322"/>
      <c r="K10" s="322"/>
      <c r="L10" s="83"/>
      <c r="M10" s="84"/>
    </row>
    <row r="11" spans="1:20" s="85" customFormat="1" ht="15.75" x14ac:dyDescent="0.25">
      <c r="A11" s="80"/>
      <c r="B11" s="81"/>
      <c r="C11" s="326" t="s">
        <v>134</v>
      </c>
      <c r="D11" s="327"/>
      <c r="E11" s="327"/>
      <c r="F11" s="327"/>
      <c r="G11" s="327"/>
      <c r="H11" s="327"/>
      <c r="I11" s="327"/>
      <c r="J11" s="327"/>
      <c r="K11" s="327"/>
      <c r="L11" s="83"/>
      <c r="M11" s="84"/>
    </row>
    <row r="12" spans="1:20" s="85" customFormat="1" ht="15.75" x14ac:dyDescent="0.25">
      <c r="A12" s="80"/>
      <c r="B12" s="81"/>
      <c r="C12" s="81" t="s">
        <v>135</v>
      </c>
      <c r="D12" s="81"/>
      <c r="E12" s="81"/>
      <c r="F12" s="81"/>
      <c r="G12" s="81"/>
      <c r="H12" s="81"/>
      <c r="I12" s="81"/>
      <c r="J12" s="81"/>
      <c r="K12" s="81"/>
      <c r="L12" s="83"/>
      <c r="M12" s="84"/>
    </row>
    <row r="13" spans="1:20" s="94" customFormat="1" ht="30" customHeight="1" x14ac:dyDescent="0.25">
      <c r="A13" s="80"/>
      <c r="B13" s="149"/>
      <c r="C13" s="321" t="s">
        <v>136</v>
      </c>
      <c r="D13" s="322"/>
      <c r="E13" s="322"/>
      <c r="F13" s="322"/>
      <c r="G13" s="322"/>
      <c r="H13" s="322"/>
      <c r="I13" s="322"/>
      <c r="J13" s="322"/>
      <c r="K13" s="322"/>
      <c r="L13" s="92"/>
      <c r="M13" s="93"/>
    </row>
    <row r="14" spans="1:20" s="85" customFormat="1" ht="15.75" x14ac:dyDescent="0.25">
      <c r="A14" s="80"/>
      <c r="B14" s="81"/>
      <c r="C14" s="328"/>
      <c r="D14" s="327"/>
      <c r="E14" s="327"/>
      <c r="F14" s="327"/>
      <c r="G14" s="327"/>
      <c r="H14" s="327"/>
      <c r="I14" s="327"/>
      <c r="J14" s="327"/>
      <c r="K14" s="327"/>
      <c r="L14" s="83"/>
      <c r="M14" s="84"/>
    </row>
    <row r="15" spans="1:20" s="85" customFormat="1" ht="15.75" x14ac:dyDescent="0.25">
      <c r="A15" s="80"/>
      <c r="B15" s="81"/>
      <c r="C15" s="81" t="s">
        <v>137</v>
      </c>
      <c r="D15" s="81"/>
      <c r="E15" s="81"/>
      <c r="F15" s="81"/>
      <c r="G15" s="81"/>
      <c r="H15" s="81"/>
      <c r="I15" s="81"/>
      <c r="J15" s="81"/>
      <c r="K15" s="81"/>
      <c r="L15" s="83"/>
      <c r="M15" s="84"/>
    </row>
    <row r="16" spans="1:20" s="85" customFormat="1" ht="47.25" customHeight="1" x14ac:dyDescent="0.25">
      <c r="A16" s="80"/>
      <c r="B16" s="81"/>
      <c r="C16" s="321" t="s">
        <v>138</v>
      </c>
      <c r="D16" s="327"/>
      <c r="E16" s="327"/>
      <c r="F16" s="327"/>
      <c r="G16" s="327"/>
      <c r="H16" s="327"/>
      <c r="I16" s="327"/>
      <c r="J16" s="327"/>
      <c r="K16" s="327"/>
      <c r="L16" s="83"/>
      <c r="M16" s="84"/>
    </row>
    <row r="17" spans="1:13" s="85" customFormat="1" ht="15" customHeight="1" x14ac:dyDescent="0.25">
      <c r="A17" s="80"/>
      <c r="B17" s="81"/>
      <c r="C17" s="148"/>
      <c r="D17" s="91"/>
      <c r="E17" s="91"/>
      <c r="F17" s="91"/>
      <c r="G17" s="91"/>
      <c r="H17" s="91"/>
      <c r="I17" s="91"/>
      <c r="J17" s="91"/>
      <c r="K17" s="91"/>
      <c r="L17" s="83"/>
      <c r="M17" s="84"/>
    </row>
    <row r="18" spans="1:13" s="85" customFormat="1" ht="15.75" x14ac:dyDescent="0.25">
      <c r="A18" s="80"/>
      <c r="B18" s="81"/>
      <c r="C18" s="81" t="s">
        <v>139</v>
      </c>
      <c r="D18" s="81"/>
      <c r="E18" s="81"/>
      <c r="F18" s="81"/>
      <c r="G18" s="81"/>
      <c r="H18" s="81"/>
      <c r="I18" s="81"/>
      <c r="J18" s="81"/>
      <c r="K18" s="81"/>
      <c r="L18" s="83"/>
      <c r="M18" s="84"/>
    </row>
    <row r="19" spans="1:13" s="85" customFormat="1" ht="31.5" customHeight="1" x14ac:dyDescent="0.25">
      <c r="A19" s="80"/>
      <c r="B19" s="81"/>
      <c r="C19" s="329" t="s">
        <v>140</v>
      </c>
      <c r="D19" s="330"/>
      <c r="E19" s="330"/>
      <c r="F19" s="330"/>
      <c r="G19" s="330"/>
      <c r="H19" s="330"/>
      <c r="I19" s="330"/>
      <c r="J19" s="330"/>
      <c r="K19" s="330"/>
      <c r="L19" s="83"/>
      <c r="M19" s="84"/>
    </row>
    <row r="20" spans="1:13" s="85" customFormat="1" ht="15.75" x14ac:dyDescent="0.25">
      <c r="A20" s="80"/>
      <c r="B20" s="81"/>
      <c r="C20" s="328"/>
      <c r="D20" s="327"/>
      <c r="E20" s="327"/>
      <c r="F20" s="327"/>
      <c r="G20" s="327"/>
      <c r="H20" s="327"/>
      <c r="I20" s="327"/>
      <c r="J20" s="327"/>
      <c r="K20" s="327"/>
      <c r="L20" s="83"/>
      <c r="M20" s="84"/>
    </row>
    <row r="21" spans="1:13" s="85" customFormat="1" ht="15.75" x14ac:dyDescent="0.25">
      <c r="A21" s="80"/>
      <c r="B21" s="81"/>
      <c r="C21" s="81" t="s">
        <v>141</v>
      </c>
      <c r="D21" s="81"/>
      <c r="E21" s="81"/>
      <c r="F21" s="81"/>
      <c r="G21" s="81"/>
      <c r="H21" s="81"/>
      <c r="I21" s="81"/>
      <c r="J21" s="81"/>
      <c r="K21" s="81"/>
      <c r="L21" s="83"/>
      <c r="M21" s="84"/>
    </row>
    <row r="22" spans="1:13" s="85" customFormat="1" ht="47.25" customHeight="1" x14ac:dyDescent="0.25">
      <c r="A22" s="80"/>
      <c r="B22" s="81"/>
      <c r="C22" s="321" t="s">
        <v>142</v>
      </c>
      <c r="D22" s="327"/>
      <c r="E22" s="327"/>
      <c r="F22" s="327"/>
      <c r="G22" s="327"/>
      <c r="H22" s="327"/>
      <c r="I22" s="327"/>
      <c r="J22" s="327"/>
      <c r="K22" s="327"/>
      <c r="L22" s="83"/>
      <c r="M22" s="84"/>
    </row>
    <row r="23" spans="1:13" s="85" customFormat="1" ht="15.75" x14ac:dyDescent="0.25">
      <c r="A23" s="80"/>
      <c r="B23" s="81"/>
      <c r="C23" s="328"/>
      <c r="D23" s="327"/>
      <c r="E23" s="327"/>
      <c r="F23" s="327"/>
      <c r="G23" s="327"/>
      <c r="H23" s="327"/>
      <c r="I23" s="327"/>
      <c r="J23" s="327"/>
      <c r="K23" s="327"/>
      <c r="L23" s="83"/>
      <c r="M23" s="84"/>
    </row>
    <row r="24" spans="1:13" s="85" customFormat="1" ht="15.75" x14ac:dyDescent="0.25">
      <c r="A24" s="80"/>
      <c r="B24" s="81"/>
      <c r="C24" s="81" t="s">
        <v>143</v>
      </c>
      <c r="D24" s="81"/>
      <c r="E24" s="81"/>
      <c r="F24" s="81"/>
      <c r="G24" s="81"/>
      <c r="H24" s="81"/>
      <c r="I24" s="81"/>
      <c r="J24" s="81"/>
      <c r="K24" s="81"/>
      <c r="L24" s="83"/>
      <c r="M24" s="84"/>
    </row>
    <row r="25" spans="1:13" s="85" customFormat="1" ht="30" customHeight="1" x14ac:dyDescent="0.25">
      <c r="A25" s="80"/>
      <c r="B25" s="81"/>
      <c r="C25" s="321" t="s">
        <v>144</v>
      </c>
      <c r="D25" s="322"/>
      <c r="E25" s="322"/>
      <c r="F25" s="322"/>
      <c r="G25" s="322"/>
      <c r="H25" s="322"/>
      <c r="I25" s="322"/>
      <c r="J25" s="322"/>
      <c r="K25" s="322"/>
      <c r="L25" s="83"/>
      <c r="M25" s="84"/>
    </row>
    <row r="26" spans="1:13" x14ac:dyDescent="0.25">
      <c r="A26" s="74"/>
      <c r="B26" s="74"/>
      <c r="C26" s="74"/>
      <c r="D26" s="74"/>
      <c r="E26" s="74"/>
      <c r="F26" s="74"/>
      <c r="G26" s="74"/>
      <c r="H26" s="74"/>
      <c r="I26" s="74"/>
      <c r="J26" s="74"/>
      <c r="K26" s="74"/>
      <c r="L26" s="75"/>
      <c r="M26" s="76"/>
    </row>
    <row r="27" spans="1:13" s="85" customFormat="1" ht="15.75" x14ac:dyDescent="0.25">
      <c r="A27" s="80"/>
      <c r="B27" s="81"/>
      <c r="C27" s="81" t="s">
        <v>145</v>
      </c>
      <c r="D27" s="81"/>
      <c r="E27" s="81"/>
      <c r="F27" s="81"/>
      <c r="G27" s="81"/>
      <c r="H27" s="81"/>
      <c r="I27" s="81"/>
      <c r="J27" s="81"/>
      <c r="K27" s="81"/>
      <c r="L27" s="83"/>
      <c r="M27" s="84"/>
    </row>
    <row r="28" spans="1:13" ht="37.5" thickBot="1" x14ac:dyDescent="0.3">
      <c r="A28" s="74"/>
      <c r="B28" s="74"/>
      <c r="C28" s="86" t="s">
        <v>146</v>
      </c>
      <c r="D28" s="74"/>
      <c r="E28" s="74"/>
      <c r="F28" s="74"/>
      <c r="G28" s="74"/>
      <c r="H28" s="74"/>
      <c r="I28" s="74"/>
      <c r="J28" s="74"/>
      <c r="K28" s="74"/>
      <c r="L28" s="75"/>
      <c r="M28" s="76"/>
    </row>
    <row r="29" spans="1:13" ht="25.5" thickBot="1" x14ac:dyDescent="0.3">
      <c r="A29" s="74"/>
      <c r="B29" s="74"/>
      <c r="C29" s="95" t="s">
        <v>147</v>
      </c>
      <c r="D29" s="96"/>
      <c r="E29" s="97" t="s">
        <v>148</v>
      </c>
      <c r="F29" s="98"/>
      <c r="G29" s="95" t="s">
        <v>149</v>
      </c>
      <c r="H29" s="96"/>
      <c r="I29" s="97" t="s">
        <v>150</v>
      </c>
      <c r="J29" s="98"/>
      <c r="K29" s="95" t="s">
        <v>151</v>
      </c>
      <c r="L29" s="75"/>
      <c r="M29" s="76"/>
    </row>
    <row r="30" spans="1:13" x14ac:dyDescent="0.25">
      <c r="A30" s="74"/>
      <c r="B30" s="74">
        <v>1</v>
      </c>
      <c r="C30" s="99" t="s">
        <v>152</v>
      </c>
      <c r="D30" s="100"/>
      <c r="E30" s="101" t="s">
        <v>153</v>
      </c>
      <c r="F30" s="102"/>
      <c r="G30" s="99" t="s">
        <v>154</v>
      </c>
      <c r="H30" s="100"/>
      <c r="I30" s="103">
        <v>15</v>
      </c>
      <c r="J30" s="102"/>
      <c r="K30" s="99" t="s">
        <v>155</v>
      </c>
      <c r="L30" s="75"/>
      <c r="M30" s="76"/>
    </row>
    <row r="31" spans="1:13" x14ac:dyDescent="0.25">
      <c r="A31" s="74"/>
      <c r="B31" s="74">
        <v>3</v>
      </c>
      <c r="C31" s="99" t="s">
        <v>156</v>
      </c>
      <c r="D31" s="104"/>
      <c r="E31" s="105" t="s">
        <v>157</v>
      </c>
      <c r="F31" s="106"/>
      <c r="G31" s="99" t="s">
        <v>154</v>
      </c>
      <c r="H31" s="104"/>
      <c r="I31" s="107">
        <v>10</v>
      </c>
      <c r="J31" s="106"/>
      <c r="K31" s="108" t="s">
        <v>155</v>
      </c>
      <c r="L31" s="75"/>
      <c r="M31" s="76"/>
    </row>
    <row r="32" spans="1:13" x14ac:dyDescent="0.25">
      <c r="A32" s="74"/>
      <c r="B32" s="74">
        <v>4</v>
      </c>
      <c r="C32" s="99" t="s">
        <v>158</v>
      </c>
      <c r="D32" s="104"/>
      <c r="E32" s="105" t="s">
        <v>159</v>
      </c>
      <c r="F32" s="106"/>
      <c r="G32" s="108" t="s">
        <v>154</v>
      </c>
      <c r="H32" s="104"/>
      <c r="I32" s="107">
        <v>10</v>
      </c>
      <c r="J32" s="106"/>
      <c r="K32" s="108" t="s">
        <v>155</v>
      </c>
      <c r="L32" s="75"/>
      <c r="M32" s="76"/>
    </row>
    <row r="33" spans="1:13" x14ac:dyDescent="0.25">
      <c r="A33" s="74"/>
      <c r="B33" s="74"/>
      <c r="C33" s="74"/>
      <c r="D33" s="74"/>
      <c r="E33" s="74"/>
      <c r="F33" s="74"/>
      <c r="G33" s="74"/>
      <c r="H33" s="74"/>
      <c r="I33" s="74"/>
      <c r="J33" s="74"/>
      <c r="K33" s="74"/>
      <c r="L33" s="75"/>
      <c r="M33" s="76"/>
    </row>
    <row r="34" spans="1:13" x14ac:dyDescent="0.25">
      <c r="A34" s="74"/>
      <c r="B34" s="74"/>
      <c r="C34" s="74"/>
      <c r="D34" s="74"/>
      <c r="E34" s="74"/>
      <c r="F34" s="74"/>
      <c r="G34" s="74"/>
      <c r="H34" s="74"/>
      <c r="I34" s="74"/>
      <c r="J34" s="74"/>
      <c r="K34" s="74"/>
      <c r="L34" s="75"/>
      <c r="M34" s="76"/>
    </row>
    <row r="35" spans="1:13" s="85" customFormat="1" ht="15.75" x14ac:dyDescent="0.25">
      <c r="A35" s="80" t="s">
        <v>160</v>
      </c>
      <c r="B35" s="81"/>
      <c r="C35" s="82" t="str">
        <f>C5</f>
        <v>Strojne instalacije - vodovod (hišni priključki)</v>
      </c>
      <c r="D35" s="81"/>
      <c r="E35" s="81"/>
      <c r="F35" s="81"/>
      <c r="G35" s="81"/>
      <c r="H35" s="81"/>
      <c r="I35" s="81"/>
      <c r="J35" s="81"/>
      <c r="K35" s="81"/>
      <c r="L35" s="83"/>
      <c r="M35" s="84"/>
    </row>
    <row r="36" spans="1:13" s="74" customFormat="1" x14ac:dyDescent="0.25">
      <c r="A36" s="77"/>
      <c r="G36" s="78"/>
      <c r="I36" s="78"/>
      <c r="J36" s="79"/>
      <c r="K36" s="79"/>
      <c r="L36" s="109"/>
      <c r="M36" s="110"/>
    </row>
    <row r="37" spans="1:13" ht="48.75" x14ac:dyDescent="0.25">
      <c r="A37" s="111" t="s">
        <v>161</v>
      </c>
      <c r="B37" s="74"/>
      <c r="C37" s="86" t="s">
        <v>162</v>
      </c>
      <c r="D37" s="74"/>
      <c r="E37" s="74"/>
      <c r="F37" s="74"/>
      <c r="G37" s="78"/>
      <c r="H37" s="74"/>
      <c r="I37" s="150"/>
      <c r="J37" s="79"/>
      <c r="K37" s="79"/>
      <c r="L37" s="75"/>
      <c r="M37" s="76"/>
    </row>
    <row r="38" spans="1:13" x14ac:dyDescent="0.25">
      <c r="A38" s="77"/>
      <c r="B38" s="74"/>
      <c r="C38" s="74"/>
      <c r="D38" s="74"/>
      <c r="E38" s="74" t="s">
        <v>11</v>
      </c>
      <c r="F38" s="74"/>
      <c r="G38" s="112">
        <v>3</v>
      </c>
      <c r="H38" s="74"/>
      <c r="I38" s="151"/>
      <c r="J38" s="79"/>
      <c r="K38" s="113">
        <f>G38*I38</f>
        <v>0</v>
      </c>
      <c r="L38" s="75"/>
      <c r="M38" s="76"/>
    </row>
    <row r="39" spans="1:13" s="120" customFormat="1" ht="61.5" customHeight="1" x14ac:dyDescent="0.2">
      <c r="A39" s="111" t="s">
        <v>163</v>
      </c>
      <c r="B39" s="114"/>
      <c r="C39" s="115" t="s">
        <v>164</v>
      </c>
      <c r="D39" s="114"/>
      <c r="E39" s="114"/>
      <c r="F39" s="114"/>
      <c r="G39" s="116"/>
      <c r="H39" s="114"/>
      <c r="I39" s="152"/>
      <c r="J39" s="117"/>
      <c r="K39" s="117"/>
      <c r="L39" s="118"/>
      <c r="M39" s="119"/>
    </row>
    <row r="40" spans="1:13" x14ac:dyDescent="0.25">
      <c r="A40" s="77"/>
      <c r="B40" s="74"/>
      <c r="C40" s="74" t="s">
        <v>165</v>
      </c>
      <c r="D40" s="74"/>
      <c r="E40" s="74" t="s">
        <v>11</v>
      </c>
      <c r="F40" s="74"/>
      <c r="G40" s="112">
        <v>3</v>
      </c>
      <c r="H40" s="74"/>
      <c r="I40" s="151"/>
      <c r="J40" s="79"/>
      <c r="K40" s="113">
        <f>G40*I40</f>
        <v>0</v>
      </c>
      <c r="L40" s="109"/>
      <c r="M40" s="76"/>
    </row>
    <row r="41" spans="1:13" x14ac:dyDescent="0.25">
      <c r="A41" s="77"/>
      <c r="B41" s="74"/>
      <c r="C41" s="74"/>
      <c r="D41" s="74"/>
      <c r="E41" s="74"/>
      <c r="F41" s="74"/>
      <c r="G41" s="78"/>
      <c r="H41" s="74"/>
      <c r="I41" s="153"/>
      <c r="J41" s="79"/>
      <c r="K41" s="79"/>
      <c r="L41" s="75"/>
      <c r="M41" s="76"/>
    </row>
    <row r="42" spans="1:13" s="120" customFormat="1" ht="61.5" customHeight="1" x14ac:dyDescent="0.2">
      <c r="A42" s="111" t="s">
        <v>166</v>
      </c>
      <c r="B42" s="114"/>
      <c r="C42" s="115" t="s">
        <v>167</v>
      </c>
      <c r="D42" s="114"/>
      <c r="E42" s="114"/>
      <c r="F42" s="114"/>
      <c r="G42" s="116"/>
      <c r="H42" s="114"/>
      <c r="I42" s="152"/>
      <c r="J42" s="117"/>
      <c r="K42" s="117"/>
      <c r="L42" s="118"/>
      <c r="M42" s="119"/>
    </row>
    <row r="43" spans="1:13" x14ac:dyDescent="0.25">
      <c r="A43" s="77"/>
      <c r="B43" s="74"/>
      <c r="C43" s="74" t="s">
        <v>168</v>
      </c>
      <c r="D43" s="74"/>
      <c r="E43" s="74" t="s">
        <v>169</v>
      </c>
      <c r="F43" s="74"/>
      <c r="G43" s="112">
        <f>SUM(I30:I32)</f>
        <v>35</v>
      </c>
      <c r="H43" s="74"/>
      <c r="I43" s="151"/>
      <c r="J43" s="79"/>
      <c r="K43" s="113">
        <f>G43*I43</f>
        <v>0</v>
      </c>
      <c r="L43" s="109"/>
      <c r="M43" s="76"/>
    </row>
    <row r="44" spans="1:13" x14ac:dyDescent="0.25">
      <c r="A44" s="77"/>
      <c r="B44" s="74"/>
      <c r="C44" s="74"/>
      <c r="D44" s="74"/>
      <c r="E44" s="74"/>
      <c r="F44" s="74"/>
      <c r="G44" s="121"/>
      <c r="H44" s="74"/>
      <c r="I44" s="154"/>
      <c r="J44" s="79"/>
      <c r="K44" s="122"/>
      <c r="L44" s="109"/>
      <c r="M44" s="76"/>
    </row>
    <row r="45" spans="1:13" s="120" customFormat="1" ht="33" customHeight="1" x14ac:dyDescent="0.2">
      <c r="A45" s="111" t="s">
        <v>170</v>
      </c>
      <c r="B45" s="114"/>
      <c r="C45" s="115" t="s">
        <v>171</v>
      </c>
      <c r="D45" s="114"/>
      <c r="E45" s="114"/>
      <c r="F45" s="114"/>
      <c r="G45" s="116"/>
      <c r="H45" s="114"/>
      <c r="I45" s="152"/>
      <c r="J45" s="117"/>
      <c r="K45" s="117"/>
      <c r="L45" s="118"/>
      <c r="M45" s="119"/>
    </row>
    <row r="46" spans="1:13" x14ac:dyDescent="0.25">
      <c r="A46" s="77"/>
      <c r="B46" s="74"/>
      <c r="C46" s="74"/>
      <c r="D46" s="74"/>
      <c r="E46" s="74" t="s">
        <v>169</v>
      </c>
      <c r="F46" s="74"/>
      <c r="G46" s="112">
        <f>G43</f>
        <v>35</v>
      </c>
      <c r="H46" s="74"/>
      <c r="I46" s="151"/>
      <c r="J46" s="79"/>
      <c r="K46" s="113">
        <f>G46*I46</f>
        <v>0</v>
      </c>
      <c r="L46" s="109"/>
      <c r="M46" s="76"/>
    </row>
    <row r="47" spans="1:13" s="124" customFormat="1" x14ac:dyDescent="0.25">
      <c r="A47" s="123"/>
      <c r="G47" s="125"/>
      <c r="I47" s="155"/>
      <c r="J47" s="126"/>
      <c r="K47" s="126"/>
      <c r="L47" s="127"/>
      <c r="M47" s="126"/>
    </row>
    <row r="48" spans="1:13" s="129" customFormat="1" ht="135" x14ac:dyDescent="0.2">
      <c r="A48" s="128" t="s">
        <v>172</v>
      </c>
      <c r="C48" s="130" t="s">
        <v>173</v>
      </c>
      <c r="G48" s="131"/>
      <c r="I48" s="156"/>
      <c r="J48" s="132"/>
      <c r="K48" s="132"/>
      <c r="L48" s="133"/>
      <c r="M48" s="132"/>
    </row>
    <row r="49" spans="1:13" s="124" customFormat="1" x14ac:dyDescent="0.25">
      <c r="A49" s="123"/>
      <c r="E49" s="124" t="s">
        <v>11</v>
      </c>
      <c r="G49" s="134">
        <v>3</v>
      </c>
      <c r="I49" s="151"/>
      <c r="J49" s="126"/>
      <c r="K49" s="135">
        <f>G49*I49</f>
        <v>0</v>
      </c>
      <c r="L49" s="127"/>
      <c r="M49" s="126"/>
    </row>
    <row r="50" spans="1:13" s="124" customFormat="1" x14ac:dyDescent="0.25">
      <c r="A50" s="123"/>
      <c r="G50" s="125"/>
      <c r="I50" s="155"/>
      <c r="J50" s="126"/>
      <c r="K50" s="126"/>
      <c r="L50" s="127"/>
      <c r="M50" s="126"/>
    </row>
    <row r="51" spans="1:13" ht="120.75" x14ac:dyDescent="0.25">
      <c r="A51" s="111" t="s">
        <v>174</v>
      </c>
      <c r="B51" s="74"/>
      <c r="C51" s="86" t="s">
        <v>175</v>
      </c>
      <c r="D51" s="74"/>
      <c r="E51" s="74"/>
      <c r="F51" s="74"/>
      <c r="G51" s="121"/>
      <c r="H51" s="74"/>
      <c r="I51" s="154"/>
      <c r="J51" s="79"/>
      <c r="K51" s="122"/>
      <c r="L51" s="109"/>
      <c r="M51" s="76"/>
    </row>
    <row r="52" spans="1:13" x14ac:dyDescent="0.25">
      <c r="A52" s="77"/>
      <c r="B52" s="74"/>
      <c r="C52" s="74"/>
      <c r="D52" s="74"/>
      <c r="E52" s="74" t="s">
        <v>11</v>
      </c>
      <c r="F52" s="74"/>
      <c r="G52" s="112">
        <v>3</v>
      </c>
      <c r="H52" s="74"/>
      <c r="I52" s="151"/>
      <c r="J52" s="79"/>
      <c r="K52" s="113">
        <f>G52*I52</f>
        <v>0</v>
      </c>
      <c r="L52" s="109"/>
      <c r="M52" s="76"/>
    </row>
    <row r="53" spans="1:13" x14ac:dyDescent="0.25">
      <c r="A53" s="136"/>
      <c r="G53" s="137"/>
      <c r="I53" s="157"/>
      <c r="J53" s="138"/>
      <c r="K53" s="138"/>
      <c r="L53" s="75"/>
      <c r="M53" s="76"/>
    </row>
    <row r="54" spans="1:13" ht="24" x14ac:dyDescent="0.25">
      <c r="A54" s="111" t="s">
        <v>176</v>
      </c>
      <c r="B54" s="74"/>
      <c r="C54" s="139" t="s">
        <v>177</v>
      </c>
      <c r="D54" s="74"/>
      <c r="E54" s="74"/>
      <c r="F54" s="74"/>
      <c r="G54" s="121"/>
      <c r="H54" s="74"/>
      <c r="I54" s="154"/>
      <c r="J54" s="79"/>
      <c r="K54" s="122"/>
      <c r="L54" s="109"/>
      <c r="M54" s="76"/>
    </row>
    <row r="55" spans="1:13" x14ac:dyDescent="0.25">
      <c r="A55" s="77"/>
      <c r="B55" s="74"/>
      <c r="C55" s="74" t="s">
        <v>178</v>
      </c>
      <c r="D55" s="74"/>
      <c r="E55" s="74" t="s">
        <v>11</v>
      </c>
      <c r="F55" s="74"/>
      <c r="G55" s="112">
        <v>2</v>
      </c>
      <c r="H55" s="74"/>
      <c r="I55" s="151"/>
      <c r="J55" s="79"/>
      <c r="K55" s="113">
        <f>G55*I55</f>
        <v>0</v>
      </c>
      <c r="L55" s="109"/>
      <c r="M55" s="76"/>
    </row>
    <row r="56" spans="1:13" x14ac:dyDescent="0.25">
      <c r="A56" s="77"/>
      <c r="B56" s="74"/>
      <c r="C56" s="74" t="s">
        <v>179</v>
      </c>
      <c r="D56" s="74"/>
      <c r="E56" s="74" t="s">
        <v>11</v>
      </c>
      <c r="F56" s="74"/>
      <c r="G56" s="112">
        <v>1</v>
      </c>
      <c r="H56" s="74"/>
      <c r="I56" s="151"/>
      <c r="J56" s="79"/>
      <c r="K56" s="113">
        <f>G56*I56</f>
        <v>0</v>
      </c>
      <c r="L56" s="109"/>
      <c r="M56" s="76"/>
    </row>
    <row r="57" spans="1:13" x14ac:dyDescent="0.25">
      <c r="A57" s="77"/>
      <c r="B57" s="74"/>
      <c r="C57" s="74"/>
      <c r="D57" s="74"/>
      <c r="E57" s="74"/>
      <c r="F57" s="74"/>
      <c r="G57" s="121"/>
      <c r="H57" s="74"/>
      <c r="I57" s="154"/>
      <c r="J57" s="79"/>
      <c r="K57" s="122"/>
      <c r="L57" s="109"/>
      <c r="M57" s="76"/>
    </row>
    <row r="58" spans="1:13" ht="125.25" customHeight="1" x14ac:dyDescent="0.25">
      <c r="A58" s="111" t="s">
        <v>180</v>
      </c>
      <c r="B58" s="74"/>
      <c r="C58" s="139" t="s">
        <v>181</v>
      </c>
      <c r="D58" s="74"/>
      <c r="E58" s="74"/>
      <c r="F58" s="74"/>
      <c r="G58" s="121"/>
      <c r="H58" s="74"/>
      <c r="I58" s="154"/>
      <c r="J58" s="79"/>
      <c r="K58" s="122"/>
      <c r="L58" s="109"/>
      <c r="M58" s="76"/>
    </row>
    <row r="59" spans="1:13" x14ac:dyDescent="0.25">
      <c r="A59" s="77"/>
      <c r="B59" s="74"/>
      <c r="C59" s="74" t="s">
        <v>182</v>
      </c>
      <c r="D59" s="74"/>
      <c r="E59" s="74" t="s">
        <v>11</v>
      </c>
      <c r="F59" s="74"/>
      <c r="G59" s="112">
        <v>3</v>
      </c>
      <c r="H59" s="74"/>
      <c r="I59" s="151"/>
      <c r="J59" s="79"/>
      <c r="K59" s="113">
        <f>G59*I59</f>
        <v>0</v>
      </c>
      <c r="L59" s="109"/>
      <c r="M59" s="76"/>
    </row>
    <row r="60" spans="1:13" x14ac:dyDescent="0.25">
      <c r="A60" s="77"/>
      <c r="B60" s="74"/>
      <c r="C60" s="74"/>
      <c r="D60" s="74"/>
      <c r="E60" s="74"/>
      <c r="F60" s="74"/>
      <c r="G60" s="121"/>
      <c r="H60" s="74"/>
      <c r="I60" s="154"/>
      <c r="J60" s="79"/>
      <c r="K60" s="122"/>
      <c r="L60" s="109"/>
      <c r="M60" s="76"/>
    </row>
    <row r="61" spans="1:13" ht="36" x14ac:dyDescent="0.25">
      <c r="A61" s="111" t="s">
        <v>183</v>
      </c>
      <c r="B61" s="74"/>
      <c r="C61" s="139" t="s">
        <v>184</v>
      </c>
      <c r="D61" s="74"/>
      <c r="E61" s="74"/>
      <c r="F61" s="74"/>
      <c r="G61" s="121"/>
      <c r="H61" s="74"/>
      <c r="I61" s="154"/>
      <c r="J61" s="79"/>
      <c r="K61" s="122"/>
      <c r="L61" s="109"/>
      <c r="M61" s="76"/>
    </row>
    <row r="62" spans="1:13" x14ac:dyDescent="0.25">
      <c r="A62" s="77"/>
      <c r="B62" s="74"/>
      <c r="C62" s="74"/>
      <c r="D62" s="74"/>
      <c r="E62" s="74" t="s">
        <v>11</v>
      </c>
      <c r="F62" s="74"/>
      <c r="G62" s="112">
        <v>3</v>
      </c>
      <c r="H62" s="74"/>
      <c r="I62" s="151"/>
      <c r="J62" s="79"/>
      <c r="K62" s="113">
        <f>G62*I62</f>
        <v>0</v>
      </c>
      <c r="L62" s="109"/>
      <c r="M62" s="76"/>
    </row>
    <row r="63" spans="1:13" x14ac:dyDescent="0.25">
      <c r="A63" s="77"/>
      <c r="B63" s="74"/>
      <c r="C63" s="74"/>
      <c r="D63" s="74"/>
      <c r="E63" s="74"/>
      <c r="F63" s="74"/>
      <c r="G63" s="121"/>
      <c r="H63" s="74"/>
      <c r="I63" s="122"/>
      <c r="J63" s="79"/>
      <c r="K63" s="122"/>
      <c r="L63" s="109"/>
      <c r="M63" s="76"/>
    </row>
    <row r="64" spans="1:13" x14ac:dyDescent="0.25">
      <c r="A64" s="77"/>
      <c r="B64" s="74"/>
      <c r="C64" s="77" t="s">
        <v>185</v>
      </c>
      <c r="D64" s="74"/>
      <c r="E64" s="74"/>
      <c r="F64" s="74"/>
      <c r="G64" s="78"/>
      <c r="H64" s="74"/>
      <c r="I64" s="79"/>
      <c r="J64" s="79"/>
      <c r="K64" s="140">
        <f>SUM(K36:K63)</f>
        <v>0</v>
      </c>
      <c r="L64" s="75"/>
      <c r="M64" s="76"/>
    </row>
    <row r="65" spans="1:13" x14ac:dyDescent="0.25">
      <c r="A65" s="77"/>
      <c r="B65" s="74"/>
      <c r="C65" s="74"/>
      <c r="D65" s="74"/>
      <c r="E65" s="74"/>
      <c r="F65" s="74"/>
      <c r="G65" s="78"/>
      <c r="H65" s="74"/>
      <c r="I65" s="79"/>
      <c r="J65" s="79"/>
      <c r="K65" s="79"/>
      <c r="L65" s="75"/>
      <c r="M65" s="76"/>
    </row>
    <row r="66" spans="1:13" x14ac:dyDescent="0.25">
      <c r="G66" s="137"/>
      <c r="I66" s="138"/>
      <c r="J66" s="138"/>
      <c r="K66" s="138"/>
      <c r="L66" s="75"/>
      <c r="M66" s="141"/>
    </row>
    <row r="67" spans="1:13" x14ac:dyDescent="0.25">
      <c r="G67" s="137"/>
      <c r="I67" s="138"/>
      <c r="J67" s="138"/>
      <c r="K67" s="138"/>
      <c r="L67" s="75"/>
      <c r="M67" s="141"/>
    </row>
    <row r="68" spans="1:13" x14ac:dyDescent="0.25">
      <c r="G68" s="137"/>
      <c r="I68" s="138"/>
      <c r="J68" s="138"/>
      <c r="K68" s="138"/>
      <c r="L68" s="75"/>
      <c r="M68" s="141"/>
    </row>
    <row r="69" spans="1:13" x14ac:dyDescent="0.25">
      <c r="G69" s="137"/>
      <c r="I69" s="138"/>
      <c r="J69" s="138"/>
      <c r="K69" s="138"/>
      <c r="L69" s="75"/>
      <c r="M69" s="141"/>
    </row>
    <row r="70" spans="1:13" x14ac:dyDescent="0.25">
      <c r="G70" s="137"/>
      <c r="I70" s="138"/>
      <c r="J70" s="138"/>
      <c r="K70" s="138"/>
      <c r="L70" s="75"/>
      <c r="M70" s="141"/>
    </row>
    <row r="71" spans="1:13" x14ac:dyDescent="0.25">
      <c r="G71" s="137"/>
      <c r="I71" s="138"/>
      <c r="J71" s="138"/>
      <c r="K71" s="138"/>
      <c r="L71" s="75"/>
      <c r="M71" s="141"/>
    </row>
    <row r="72" spans="1:13" x14ac:dyDescent="0.25">
      <c r="G72" s="137"/>
      <c r="I72" s="138"/>
      <c r="J72" s="138"/>
      <c r="K72" s="138"/>
      <c r="L72" s="75"/>
      <c r="M72" s="141"/>
    </row>
    <row r="73" spans="1:13" x14ac:dyDescent="0.25">
      <c r="G73" s="137"/>
      <c r="I73" s="138"/>
      <c r="J73" s="138"/>
      <c r="K73" s="138"/>
      <c r="L73" s="75"/>
      <c r="M73" s="141"/>
    </row>
    <row r="74" spans="1:13" x14ac:dyDescent="0.25">
      <c r="G74" s="137"/>
      <c r="I74" s="138"/>
      <c r="J74" s="138"/>
      <c r="K74" s="138"/>
      <c r="L74" s="75"/>
      <c r="M74" s="141"/>
    </row>
    <row r="75" spans="1:13" x14ac:dyDescent="0.25">
      <c r="G75" s="137"/>
      <c r="I75" s="138"/>
      <c r="J75" s="138"/>
      <c r="K75" s="138"/>
      <c r="L75" s="75"/>
      <c r="M75" s="141"/>
    </row>
    <row r="76" spans="1:13" x14ac:dyDescent="0.25">
      <c r="G76" s="137"/>
      <c r="I76" s="138"/>
      <c r="J76" s="138"/>
      <c r="K76" s="138"/>
      <c r="L76" s="75"/>
      <c r="M76" s="141"/>
    </row>
    <row r="77" spans="1:13" x14ac:dyDescent="0.25">
      <c r="G77" s="137"/>
      <c r="I77" s="138"/>
      <c r="J77" s="138"/>
      <c r="K77" s="138"/>
      <c r="L77" s="75"/>
      <c r="M77" s="141"/>
    </row>
    <row r="78" spans="1:13" x14ac:dyDescent="0.25">
      <c r="G78" s="137"/>
      <c r="I78" s="138"/>
      <c r="J78" s="138"/>
      <c r="K78" s="138"/>
      <c r="L78" s="75"/>
      <c r="M78" s="141"/>
    </row>
    <row r="79" spans="1:13" x14ac:dyDescent="0.25">
      <c r="G79" s="137"/>
      <c r="I79" s="138"/>
      <c r="J79" s="138"/>
      <c r="K79" s="138"/>
      <c r="L79" s="75"/>
      <c r="M79" s="141"/>
    </row>
    <row r="80" spans="1:13" x14ac:dyDescent="0.25">
      <c r="G80" s="137"/>
      <c r="I80" s="138"/>
      <c r="J80" s="138"/>
      <c r="K80" s="138"/>
      <c r="L80" s="75"/>
      <c r="M80" s="141"/>
    </row>
    <row r="81" spans="7:13" x14ac:dyDescent="0.25">
      <c r="G81" s="137"/>
      <c r="I81" s="138"/>
      <c r="J81" s="138"/>
      <c r="K81" s="138"/>
      <c r="L81" s="75"/>
      <c r="M81" s="141"/>
    </row>
    <row r="82" spans="7:13" x14ac:dyDescent="0.25">
      <c r="G82" s="137"/>
      <c r="I82" s="138"/>
      <c r="J82" s="138"/>
      <c r="K82" s="138"/>
      <c r="L82" s="75"/>
      <c r="M82" s="141"/>
    </row>
    <row r="83" spans="7:13" x14ac:dyDescent="0.25">
      <c r="G83" s="137"/>
      <c r="I83" s="138"/>
      <c r="J83" s="138"/>
      <c r="K83" s="138"/>
      <c r="L83" s="75"/>
      <c r="M83" s="141"/>
    </row>
    <row r="84" spans="7:13" x14ac:dyDescent="0.25">
      <c r="G84" s="137"/>
      <c r="I84" s="138"/>
      <c r="J84" s="138"/>
      <c r="K84" s="138"/>
      <c r="L84" s="75"/>
      <c r="M84" s="141"/>
    </row>
    <row r="85" spans="7:13" x14ac:dyDescent="0.25">
      <c r="G85" s="137"/>
      <c r="I85" s="138"/>
      <c r="J85" s="138"/>
      <c r="K85" s="138"/>
      <c r="L85" s="75"/>
      <c r="M85" s="141"/>
    </row>
    <row r="86" spans="7:13" x14ac:dyDescent="0.25">
      <c r="G86" s="137"/>
      <c r="I86" s="138"/>
      <c r="J86" s="138"/>
      <c r="K86" s="138"/>
      <c r="L86" s="75"/>
      <c r="M86" s="141"/>
    </row>
    <row r="87" spans="7:13" x14ac:dyDescent="0.25">
      <c r="G87" s="137"/>
      <c r="I87" s="138"/>
      <c r="J87" s="138"/>
      <c r="K87" s="138"/>
      <c r="L87" s="75"/>
      <c r="M87" s="141"/>
    </row>
    <row r="88" spans="7:13" x14ac:dyDescent="0.25">
      <c r="G88" s="137"/>
      <c r="I88" s="138"/>
      <c r="J88" s="138"/>
      <c r="K88" s="138"/>
      <c r="L88" s="75"/>
      <c r="M88" s="141"/>
    </row>
    <row r="89" spans="7:13" x14ac:dyDescent="0.25">
      <c r="G89" s="137"/>
      <c r="I89" s="138"/>
      <c r="J89" s="138"/>
      <c r="K89" s="138"/>
      <c r="L89" s="75"/>
      <c r="M89" s="141"/>
    </row>
    <row r="90" spans="7:13" x14ac:dyDescent="0.25">
      <c r="G90" s="137"/>
      <c r="I90" s="138"/>
      <c r="J90" s="138"/>
      <c r="K90" s="138"/>
      <c r="L90" s="75"/>
      <c r="M90" s="141"/>
    </row>
    <row r="91" spans="7:13" x14ac:dyDescent="0.25">
      <c r="G91" s="137"/>
      <c r="I91" s="138"/>
      <c r="J91" s="138"/>
      <c r="K91" s="138"/>
      <c r="L91" s="75"/>
      <c r="M91" s="141"/>
    </row>
    <row r="92" spans="7:13" x14ac:dyDescent="0.25">
      <c r="G92" s="137"/>
      <c r="I92" s="138"/>
      <c r="J92" s="138"/>
      <c r="K92" s="138"/>
      <c r="L92" s="75"/>
      <c r="M92" s="141"/>
    </row>
    <row r="93" spans="7:13" x14ac:dyDescent="0.25">
      <c r="G93" s="137"/>
      <c r="I93" s="138"/>
      <c r="J93" s="138"/>
      <c r="K93" s="138"/>
      <c r="L93" s="75"/>
      <c r="M93" s="141"/>
    </row>
    <row r="94" spans="7:13" x14ac:dyDescent="0.25">
      <c r="G94" s="137"/>
      <c r="I94" s="138"/>
      <c r="J94" s="138"/>
      <c r="K94" s="138"/>
      <c r="L94" s="75"/>
      <c r="M94" s="141"/>
    </row>
    <row r="95" spans="7:13" x14ac:dyDescent="0.25">
      <c r="G95" s="137"/>
      <c r="I95" s="138"/>
      <c r="J95" s="138"/>
      <c r="K95" s="138"/>
      <c r="L95" s="75"/>
      <c r="M95" s="141"/>
    </row>
    <row r="96" spans="7:13" x14ac:dyDescent="0.25">
      <c r="G96" s="137"/>
      <c r="I96" s="138"/>
      <c r="J96" s="138"/>
      <c r="K96" s="138"/>
      <c r="L96" s="75"/>
      <c r="M96" s="141"/>
    </row>
    <row r="97" spans="7:13" x14ac:dyDescent="0.25">
      <c r="G97" s="137"/>
      <c r="I97" s="138"/>
      <c r="J97" s="138"/>
      <c r="K97" s="138"/>
      <c r="L97" s="75"/>
      <c r="M97" s="141"/>
    </row>
    <row r="98" spans="7:13" x14ac:dyDescent="0.25">
      <c r="G98" s="137"/>
      <c r="I98" s="138"/>
      <c r="J98" s="138"/>
      <c r="K98" s="138"/>
      <c r="L98" s="75"/>
      <c r="M98" s="141"/>
    </row>
    <row r="99" spans="7:13" x14ac:dyDescent="0.25">
      <c r="G99" s="137"/>
      <c r="I99" s="138"/>
      <c r="J99" s="138"/>
      <c r="K99" s="138"/>
      <c r="L99" s="75"/>
      <c r="M99" s="141"/>
    </row>
    <row r="100" spans="7:13" x14ac:dyDescent="0.25">
      <c r="G100" s="137"/>
      <c r="I100" s="138"/>
      <c r="J100" s="138"/>
      <c r="K100" s="138"/>
      <c r="L100" s="75"/>
      <c r="M100" s="141"/>
    </row>
    <row r="101" spans="7:13" x14ac:dyDescent="0.25">
      <c r="G101" s="137"/>
      <c r="I101" s="138"/>
      <c r="J101" s="138"/>
      <c r="K101" s="138"/>
      <c r="L101" s="75"/>
      <c r="M101" s="141"/>
    </row>
    <row r="102" spans="7:13" x14ac:dyDescent="0.25">
      <c r="G102" s="137"/>
      <c r="I102" s="138"/>
      <c r="J102" s="138"/>
      <c r="K102" s="138"/>
      <c r="L102" s="75"/>
      <c r="M102" s="141"/>
    </row>
    <row r="103" spans="7:13" x14ac:dyDescent="0.25">
      <c r="G103" s="137"/>
      <c r="I103" s="138"/>
      <c r="J103" s="138"/>
      <c r="K103" s="138"/>
      <c r="L103" s="75"/>
      <c r="M103" s="141"/>
    </row>
    <row r="104" spans="7:13" x14ac:dyDescent="0.25">
      <c r="G104" s="137"/>
      <c r="I104" s="138"/>
      <c r="J104" s="138"/>
      <c r="K104" s="138"/>
      <c r="L104" s="75"/>
      <c r="M104" s="141"/>
    </row>
    <row r="105" spans="7:13" x14ac:dyDescent="0.25">
      <c r="G105" s="137"/>
      <c r="I105" s="138"/>
      <c r="J105" s="138"/>
      <c r="K105" s="138"/>
      <c r="L105" s="75"/>
      <c r="M105" s="141"/>
    </row>
    <row r="106" spans="7:13" x14ac:dyDescent="0.25">
      <c r="G106" s="137"/>
      <c r="I106" s="138"/>
      <c r="J106" s="138"/>
      <c r="K106" s="138"/>
      <c r="L106" s="75"/>
      <c r="M106" s="141"/>
    </row>
    <row r="107" spans="7:13" x14ac:dyDescent="0.25">
      <c r="G107" s="137"/>
      <c r="I107" s="138"/>
      <c r="J107" s="138"/>
      <c r="K107" s="138"/>
      <c r="L107" s="75"/>
      <c r="M107" s="141"/>
    </row>
    <row r="108" spans="7:13" x14ac:dyDescent="0.25">
      <c r="G108" s="137"/>
      <c r="I108" s="138"/>
      <c r="J108" s="138"/>
      <c r="K108" s="138"/>
      <c r="L108" s="75"/>
      <c r="M108" s="141"/>
    </row>
    <row r="109" spans="7:13" x14ac:dyDescent="0.25">
      <c r="G109" s="137"/>
      <c r="I109" s="138"/>
      <c r="J109" s="138"/>
      <c r="K109" s="138"/>
      <c r="L109" s="75"/>
      <c r="M109" s="141"/>
    </row>
    <row r="110" spans="7:13" x14ac:dyDescent="0.25">
      <c r="G110" s="137"/>
      <c r="I110" s="138"/>
      <c r="J110" s="138"/>
      <c r="K110" s="138"/>
      <c r="L110" s="75"/>
      <c r="M110" s="141"/>
    </row>
    <row r="111" spans="7:13" x14ac:dyDescent="0.25">
      <c r="G111" s="137"/>
      <c r="I111" s="138"/>
      <c r="J111" s="138"/>
      <c r="K111" s="138"/>
      <c r="L111" s="75"/>
      <c r="M111" s="141"/>
    </row>
    <row r="112" spans="7:13" x14ac:dyDescent="0.25">
      <c r="G112" s="137"/>
      <c r="I112" s="138"/>
      <c r="J112" s="138"/>
      <c r="K112" s="138"/>
      <c r="L112" s="75"/>
      <c r="M112" s="141"/>
    </row>
    <row r="113" spans="7:13" x14ac:dyDescent="0.25">
      <c r="G113" s="137"/>
      <c r="I113" s="138"/>
      <c r="J113" s="138"/>
      <c r="K113" s="138"/>
      <c r="L113" s="75"/>
      <c r="M113" s="141"/>
    </row>
    <row r="114" spans="7:13" x14ac:dyDescent="0.25">
      <c r="G114" s="137"/>
      <c r="I114" s="138"/>
      <c r="J114" s="138"/>
      <c r="K114" s="138"/>
      <c r="L114" s="75"/>
      <c r="M114" s="141"/>
    </row>
    <row r="115" spans="7:13" x14ac:dyDescent="0.25">
      <c r="G115" s="137"/>
      <c r="I115" s="138"/>
      <c r="J115" s="138"/>
      <c r="K115" s="138"/>
      <c r="L115" s="75"/>
      <c r="M115" s="141"/>
    </row>
    <row r="116" spans="7:13" x14ac:dyDescent="0.25">
      <c r="G116" s="137"/>
      <c r="I116" s="138"/>
      <c r="J116" s="138"/>
      <c r="K116" s="138"/>
      <c r="L116" s="75"/>
      <c r="M116" s="141"/>
    </row>
    <row r="117" spans="7:13" x14ac:dyDescent="0.25">
      <c r="G117" s="137"/>
      <c r="I117" s="138"/>
      <c r="J117" s="138"/>
      <c r="K117" s="138"/>
      <c r="L117" s="75"/>
      <c r="M117" s="141"/>
    </row>
    <row r="118" spans="7:13" x14ac:dyDescent="0.25">
      <c r="G118" s="137"/>
      <c r="I118" s="138"/>
      <c r="J118" s="138"/>
      <c r="K118" s="138"/>
      <c r="L118" s="75"/>
      <c r="M118" s="141"/>
    </row>
    <row r="119" spans="7:13" x14ac:dyDescent="0.25">
      <c r="G119" s="137"/>
      <c r="I119" s="138"/>
      <c r="J119" s="138"/>
      <c r="K119" s="138"/>
      <c r="L119" s="75"/>
      <c r="M119" s="141"/>
    </row>
    <row r="120" spans="7:13" x14ac:dyDescent="0.25">
      <c r="G120" s="137"/>
      <c r="I120" s="138"/>
      <c r="J120" s="138"/>
      <c r="K120" s="138"/>
      <c r="L120" s="75"/>
      <c r="M120" s="141"/>
    </row>
    <row r="121" spans="7:13" x14ac:dyDescent="0.25">
      <c r="G121" s="137"/>
      <c r="I121" s="138"/>
      <c r="J121" s="138"/>
      <c r="K121" s="138"/>
      <c r="L121" s="75"/>
      <c r="M121" s="141"/>
    </row>
    <row r="122" spans="7:13" x14ac:dyDescent="0.25">
      <c r="G122" s="137"/>
      <c r="I122" s="138"/>
      <c r="J122" s="138"/>
      <c r="K122" s="138"/>
      <c r="L122" s="75"/>
      <c r="M122" s="141"/>
    </row>
    <row r="123" spans="7:13" x14ac:dyDescent="0.25">
      <c r="G123" s="137"/>
      <c r="I123" s="138"/>
      <c r="J123" s="138"/>
      <c r="K123" s="138"/>
      <c r="L123" s="75"/>
      <c r="M123" s="141"/>
    </row>
    <row r="124" spans="7:13" x14ac:dyDescent="0.25">
      <c r="G124" s="137"/>
      <c r="I124" s="138"/>
      <c r="J124" s="138"/>
      <c r="K124" s="138"/>
      <c r="L124" s="75"/>
      <c r="M124" s="141"/>
    </row>
    <row r="125" spans="7:13" x14ac:dyDescent="0.25">
      <c r="G125" s="137"/>
      <c r="I125" s="138"/>
      <c r="J125" s="138"/>
      <c r="K125" s="138"/>
      <c r="L125" s="75"/>
      <c r="M125" s="141"/>
    </row>
    <row r="126" spans="7:13" x14ac:dyDescent="0.25">
      <c r="G126" s="137"/>
      <c r="I126" s="138"/>
      <c r="J126" s="138"/>
      <c r="K126" s="138"/>
      <c r="L126" s="75"/>
      <c r="M126" s="141"/>
    </row>
    <row r="127" spans="7:13" x14ac:dyDescent="0.25">
      <c r="G127" s="137"/>
      <c r="I127" s="138"/>
      <c r="J127" s="138"/>
      <c r="K127" s="138"/>
      <c r="L127" s="75"/>
      <c r="M127" s="141"/>
    </row>
    <row r="128" spans="7:13" x14ac:dyDescent="0.25">
      <c r="G128" s="137"/>
      <c r="I128" s="138"/>
      <c r="J128" s="138"/>
      <c r="K128" s="138"/>
      <c r="L128" s="75"/>
      <c r="M128" s="141"/>
    </row>
    <row r="129" spans="7:13" x14ac:dyDescent="0.25">
      <c r="G129" s="137"/>
      <c r="I129" s="138"/>
      <c r="J129" s="138"/>
      <c r="K129" s="138"/>
      <c r="L129" s="75"/>
      <c r="M129" s="141"/>
    </row>
    <row r="130" spans="7:13" x14ac:dyDescent="0.25">
      <c r="G130" s="137"/>
      <c r="I130" s="138"/>
      <c r="J130" s="138"/>
      <c r="K130" s="138"/>
      <c r="L130" s="75"/>
      <c r="M130" s="141"/>
    </row>
    <row r="131" spans="7:13" x14ac:dyDescent="0.25">
      <c r="G131" s="137"/>
      <c r="I131" s="138"/>
      <c r="J131" s="138"/>
      <c r="K131" s="138"/>
      <c r="L131" s="75"/>
      <c r="M131" s="141"/>
    </row>
    <row r="132" spans="7:13" x14ac:dyDescent="0.25">
      <c r="G132" s="137"/>
      <c r="I132" s="138"/>
      <c r="J132" s="138"/>
      <c r="K132" s="138"/>
      <c r="L132" s="75"/>
      <c r="M132" s="141"/>
    </row>
    <row r="133" spans="7:13" x14ac:dyDescent="0.25">
      <c r="G133" s="137"/>
      <c r="I133" s="138"/>
      <c r="J133" s="138"/>
      <c r="K133" s="138"/>
      <c r="L133" s="75"/>
      <c r="M133" s="141"/>
    </row>
    <row r="134" spans="7:13" x14ac:dyDescent="0.25">
      <c r="G134" s="137"/>
      <c r="I134" s="138"/>
      <c r="J134" s="138"/>
      <c r="K134" s="138"/>
      <c r="L134" s="75"/>
      <c r="M134" s="141"/>
    </row>
    <row r="135" spans="7:13" x14ac:dyDescent="0.25">
      <c r="G135" s="137"/>
      <c r="I135" s="138"/>
      <c r="J135" s="138"/>
      <c r="K135" s="138"/>
      <c r="L135" s="75"/>
      <c r="M135" s="141"/>
    </row>
    <row r="136" spans="7:13" x14ac:dyDescent="0.25">
      <c r="G136" s="137"/>
      <c r="I136" s="138"/>
      <c r="J136" s="138"/>
      <c r="K136" s="138"/>
      <c r="L136" s="75"/>
      <c r="M136" s="141"/>
    </row>
    <row r="137" spans="7:13" x14ac:dyDescent="0.25">
      <c r="G137" s="137"/>
      <c r="I137" s="138"/>
      <c r="J137" s="138"/>
      <c r="K137" s="138"/>
      <c r="L137" s="75"/>
      <c r="M137" s="141"/>
    </row>
    <row r="138" spans="7:13" x14ac:dyDescent="0.25">
      <c r="G138" s="137"/>
      <c r="I138" s="138"/>
      <c r="J138" s="138"/>
      <c r="K138" s="138"/>
      <c r="L138" s="75"/>
      <c r="M138" s="141"/>
    </row>
    <row r="139" spans="7:13" x14ac:dyDescent="0.25">
      <c r="G139" s="137"/>
      <c r="I139" s="138"/>
      <c r="J139" s="138"/>
      <c r="K139" s="138"/>
      <c r="L139" s="75"/>
      <c r="M139" s="141"/>
    </row>
    <row r="140" spans="7:13" x14ac:dyDescent="0.25">
      <c r="G140" s="137"/>
      <c r="I140" s="138"/>
      <c r="J140" s="138"/>
      <c r="K140" s="138"/>
      <c r="L140" s="75"/>
      <c r="M140" s="141"/>
    </row>
    <row r="141" spans="7:13" x14ac:dyDescent="0.25">
      <c r="G141" s="137"/>
      <c r="I141" s="138"/>
      <c r="J141" s="138"/>
      <c r="K141" s="138"/>
      <c r="L141" s="75"/>
      <c r="M141" s="141"/>
    </row>
    <row r="142" spans="7:13" x14ac:dyDescent="0.25">
      <c r="G142" s="137"/>
      <c r="I142" s="138"/>
      <c r="J142" s="138"/>
      <c r="K142" s="138"/>
      <c r="L142" s="75"/>
      <c r="M142" s="141"/>
    </row>
    <row r="143" spans="7:13" x14ac:dyDescent="0.25">
      <c r="G143" s="137"/>
      <c r="I143" s="138"/>
      <c r="J143" s="138"/>
      <c r="K143" s="138"/>
      <c r="L143" s="75"/>
      <c r="M143" s="141"/>
    </row>
    <row r="144" spans="7:13" x14ac:dyDescent="0.25">
      <c r="G144" s="137"/>
      <c r="I144" s="138"/>
      <c r="J144" s="138"/>
      <c r="K144" s="138"/>
      <c r="L144" s="75"/>
      <c r="M144" s="141"/>
    </row>
    <row r="145" spans="7:13" x14ac:dyDescent="0.25">
      <c r="G145" s="137"/>
      <c r="I145" s="138"/>
      <c r="J145" s="138"/>
      <c r="K145" s="138"/>
      <c r="L145" s="75"/>
      <c r="M145" s="141"/>
    </row>
    <row r="146" spans="7:13" x14ac:dyDescent="0.25">
      <c r="G146" s="137"/>
      <c r="I146" s="138"/>
      <c r="J146" s="138"/>
      <c r="K146" s="138"/>
      <c r="L146" s="75"/>
      <c r="M146" s="141"/>
    </row>
    <row r="147" spans="7:13" x14ac:dyDescent="0.25">
      <c r="G147" s="137"/>
      <c r="I147" s="138"/>
      <c r="J147" s="138"/>
      <c r="K147" s="138"/>
      <c r="L147" s="75"/>
      <c r="M147" s="141"/>
    </row>
    <row r="148" spans="7:13" x14ac:dyDescent="0.25">
      <c r="G148" s="137"/>
      <c r="I148" s="138"/>
      <c r="J148" s="138"/>
      <c r="K148" s="138"/>
      <c r="L148" s="75"/>
      <c r="M148" s="141"/>
    </row>
    <row r="149" spans="7:13" x14ac:dyDescent="0.25">
      <c r="G149" s="137"/>
      <c r="I149" s="138"/>
      <c r="J149" s="138"/>
      <c r="K149" s="138"/>
      <c r="L149" s="75"/>
      <c r="M149" s="141"/>
    </row>
    <row r="150" spans="7:13" x14ac:dyDescent="0.25">
      <c r="G150" s="137"/>
      <c r="I150" s="138"/>
      <c r="J150" s="138"/>
      <c r="K150" s="138"/>
      <c r="L150" s="75"/>
      <c r="M150" s="141"/>
    </row>
    <row r="151" spans="7:13" x14ac:dyDescent="0.25">
      <c r="G151" s="137"/>
      <c r="I151" s="138"/>
      <c r="J151" s="138"/>
      <c r="K151" s="138"/>
      <c r="L151" s="75"/>
      <c r="M151" s="141"/>
    </row>
    <row r="152" spans="7:13" x14ac:dyDescent="0.25">
      <c r="G152" s="137"/>
      <c r="I152" s="138"/>
      <c r="J152" s="138"/>
      <c r="K152" s="138"/>
      <c r="L152" s="75"/>
      <c r="M152" s="141"/>
    </row>
    <row r="153" spans="7:13" x14ac:dyDescent="0.25">
      <c r="G153" s="137"/>
      <c r="I153" s="138"/>
      <c r="J153" s="138"/>
      <c r="K153" s="138"/>
      <c r="L153" s="75"/>
      <c r="M153" s="141"/>
    </row>
    <row r="154" spans="7:13" x14ac:dyDescent="0.25">
      <c r="G154" s="137"/>
      <c r="I154" s="138"/>
      <c r="J154" s="138"/>
      <c r="K154" s="138"/>
      <c r="L154" s="75"/>
      <c r="M154" s="141"/>
    </row>
    <row r="155" spans="7:13" x14ac:dyDescent="0.25">
      <c r="G155" s="137"/>
      <c r="I155" s="138"/>
      <c r="J155" s="138"/>
      <c r="K155" s="138"/>
      <c r="L155" s="75"/>
      <c r="M155" s="141"/>
    </row>
    <row r="156" spans="7:13" x14ac:dyDescent="0.25">
      <c r="G156" s="137"/>
      <c r="L156" s="75"/>
      <c r="M156" s="141"/>
    </row>
    <row r="157" spans="7:13" x14ac:dyDescent="0.25">
      <c r="G157" s="137"/>
      <c r="L157" s="75"/>
      <c r="M157" s="141"/>
    </row>
    <row r="158" spans="7:13" x14ac:dyDescent="0.25">
      <c r="G158" s="137"/>
      <c r="L158" s="75"/>
      <c r="M158" s="141"/>
    </row>
    <row r="159" spans="7:13" x14ac:dyDescent="0.25">
      <c r="G159" s="137"/>
      <c r="L159" s="75"/>
      <c r="M159" s="141"/>
    </row>
    <row r="160" spans="7:13" x14ac:dyDescent="0.25">
      <c r="G160" s="137"/>
      <c r="L160" s="75"/>
      <c r="M160" s="141"/>
    </row>
    <row r="161" spans="7:13" x14ac:dyDescent="0.25">
      <c r="G161" s="137"/>
      <c r="L161" s="75"/>
      <c r="M161" s="141"/>
    </row>
    <row r="162" spans="7:13" x14ac:dyDescent="0.25">
      <c r="G162" s="137"/>
      <c r="L162" s="75"/>
      <c r="M162" s="141"/>
    </row>
    <row r="163" spans="7:13" x14ac:dyDescent="0.25">
      <c r="G163" s="137"/>
      <c r="L163" s="75"/>
      <c r="M163" s="141"/>
    </row>
    <row r="164" spans="7:13" x14ac:dyDescent="0.25">
      <c r="G164" s="137"/>
      <c r="L164" s="75"/>
      <c r="M164" s="141"/>
    </row>
    <row r="165" spans="7:13" x14ac:dyDescent="0.25">
      <c r="G165" s="137"/>
      <c r="L165" s="75"/>
      <c r="M165" s="141"/>
    </row>
    <row r="166" spans="7:13" x14ac:dyDescent="0.25">
      <c r="G166" s="137"/>
      <c r="L166" s="75"/>
      <c r="M166" s="141"/>
    </row>
    <row r="167" spans="7:13" x14ac:dyDescent="0.25">
      <c r="G167" s="137"/>
      <c r="L167" s="75"/>
      <c r="M167" s="141"/>
    </row>
    <row r="168" spans="7:13" x14ac:dyDescent="0.25">
      <c r="G168" s="137"/>
      <c r="L168" s="75"/>
      <c r="M168" s="141"/>
    </row>
    <row r="169" spans="7:13" x14ac:dyDescent="0.25">
      <c r="G169" s="137"/>
      <c r="L169" s="75"/>
      <c r="M169" s="141"/>
    </row>
    <row r="170" spans="7:13" x14ac:dyDescent="0.25">
      <c r="G170" s="137"/>
      <c r="L170" s="75"/>
      <c r="M170" s="141"/>
    </row>
    <row r="171" spans="7:13" x14ac:dyDescent="0.25">
      <c r="G171" s="137"/>
      <c r="L171" s="75"/>
      <c r="M171" s="141"/>
    </row>
    <row r="172" spans="7:13" x14ac:dyDescent="0.25">
      <c r="G172" s="137"/>
      <c r="L172" s="75"/>
      <c r="M172" s="141"/>
    </row>
    <row r="173" spans="7:13" x14ac:dyDescent="0.25">
      <c r="G173" s="137"/>
      <c r="L173" s="75"/>
      <c r="M173" s="141"/>
    </row>
    <row r="174" spans="7:13" x14ac:dyDescent="0.25">
      <c r="G174" s="137"/>
      <c r="L174" s="75"/>
      <c r="M174" s="141"/>
    </row>
    <row r="175" spans="7:13" x14ac:dyDescent="0.25">
      <c r="G175" s="137"/>
      <c r="L175" s="75"/>
      <c r="M175" s="141"/>
    </row>
    <row r="176" spans="7:13" x14ac:dyDescent="0.25">
      <c r="G176" s="137"/>
      <c r="L176" s="75"/>
      <c r="M176" s="141"/>
    </row>
    <row r="177" spans="7:13" x14ac:dyDescent="0.25">
      <c r="G177" s="137"/>
      <c r="L177" s="75"/>
      <c r="M177" s="141"/>
    </row>
    <row r="178" spans="7:13" x14ac:dyDescent="0.25">
      <c r="G178" s="137"/>
      <c r="L178" s="75"/>
      <c r="M178" s="141"/>
    </row>
    <row r="179" spans="7:13" x14ac:dyDescent="0.25">
      <c r="G179" s="137"/>
      <c r="L179" s="75"/>
      <c r="M179" s="141"/>
    </row>
    <row r="180" spans="7:13" x14ac:dyDescent="0.25">
      <c r="G180" s="137"/>
      <c r="L180" s="75"/>
      <c r="M180" s="141"/>
    </row>
    <row r="181" spans="7:13" x14ac:dyDescent="0.25">
      <c r="G181" s="137"/>
      <c r="L181" s="75"/>
      <c r="M181" s="141"/>
    </row>
    <row r="182" spans="7:13" x14ac:dyDescent="0.25">
      <c r="G182" s="137"/>
      <c r="L182" s="75"/>
      <c r="M182" s="141"/>
    </row>
    <row r="183" spans="7:13" x14ac:dyDescent="0.25">
      <c r="G183" s="137"/>
      <c r="L183" s="75"/>
      <c r="M183" s="141"/>
    </row>
    <row r="184" spans="7:13" x14ac:dyDescent="0.25">
      <c r="G184" s="137"/>
      <c r="L184" s="75"/>
      <c r="M184" s="141"/>
    </row>
    <row r="185" spans="7:13" x14ac:dyDescent="0.25">
      <c r="G185" s="137"/>
      <c r="L185" s="75"/>
      <c r="M185" s="141"/>
    </row>
    <row r="186" spans="7:13" x14ac:dyDescent="0.25">
      <c r="G186" s="137"/>
      <c r="L186" s="75"/>
      <c r="M186" s="141"/>
    </row>
    <row r="187" spans="7:13" x14ac:dyDescent="0.25">
      <c r="G187" s="137"/>
      <c r="L187" s="75"/>
      <c r="M187" s="141"/>
    </row>
    <row r="188" spans="7:13" x14ac:dyDescent="0.25">
      <c r="G188" s="137"/>
      <c r="L188" s="75"/>
      <c r="M188" s="141"/>
    </row>
    <row r="189" spans="7:13" x14ac:dyDescent="0.25">
      <c r="G189" s="137"/>
      <c r="L189" s="75"/>
      <c r="M189" s="141"/>
    </row>
    <row r="190" spans="7:13" x14ac:dyDescent="0.25">
      <c r="G190" s="137"/>
      <c r="L190" s="75"/>
      <c r="M190" s="141"/>
    </row>
    <row r="191" spans="7:13" x14ac:dyDescent="0.25">
      <c r="G191" s="137"/>
      <c r="L191" s="75"/>
      <c r="M191" s="141"/>
    </row>
    <row r="192" spans="7:13" x14ac:dyDescent="0.25">
      <c r="G192" s="137"/>
      <c r="L192" s="75"/>
      <c r="M192" s="141"/>
    </row>
    <row r="193" spans="7:13" x14ac:dyDescent="0.25">
      <c r="G193" s="137"/>
      <c r="L193" s="75"/>
      <c r="M193" s="141"/>
    </row>
    <row r="194" spans="7:13" x14ac:dyDescent="0.25">
      <c r="G194" s="137"/>
      <c r="L194" s="75"/>
      <c r="M194" s="141"/>
    </row>
    <row r="195" spans="7:13" x14ac:dyDescent="0.25">
      <c r="G195" s="137"/>
      <c r="L195" s="75"/>
      <c r="M195" s="141"/>
    </row>
    <row r="196" spans="7:13" x14ac:dyDescent="0.25">
      <c r="G196" s="137"/>
      <c r="L196" s="75"/>
      <c r="M196" s="141"/>
    </row>
    <row r="197" spans="7:13" x14ac:dyDescent="0.25">
      <c r="G197" s="137"/>
      <c r="L197" s="75"/>
      <c r="M197" s="141"/>
    </row>
    <row r="198" spans="7:13" x14ac:dyDescent="0.25">
      <c r="G198" s="137"/>
      <c r="L198" s="75"/>
      <c r="M198" s="141"/>
    </row>
    <row r="199" spans="7:13" x14ac:dyDescent="0.25">
      <c r="G199" s="137"/>
      <c r="L199" s="75"/>
      <c r="M199" s="141"/>
    </row>
    <row r="200" spans="7:13" x14ac:dyDescent="0.25">
      <c r="G200" s="137"/>
      <c r="L200" s="75"/>
      <c r="M200" s="141"/>
    </row>
    <row r="201" spans="7:13" x14ac:dyDescent="0.25">
      <c r="G201" s="137"/>
      <c r="L201" s="75"/>
      <c r="M201" s="141"/>
    </row>
    <row r="202" spans="7:13" x14ac:dyDescent="0.25">
      <c r="G202" s="137"/>
      <c r="L202" s="75"/>
      <c r="M202" s="141"/>
    </row>
    <row r="203" spans="7:13" x14ac:dyDescent="0.25">
      <c r="G203" s="137"/>
      <c r="L203" s="75"/>
      <c r="M203" s="141"/>
    </row>
    <row r="204" spans="7:13" x14ac:dyDescent="0.25">
      <c r="G204" s="137"/>
      <c r="L204" s="75"/>
      <c r="M204" s="141"/>
    </row>
    <row r="205" spans="7:13" x14ac:dyDescent="0.25">
      <c r="G205" s="137"/>
      <c r="L205" s="75"/>
      <c r="M205" s="141"/>
    </row>
    <row r="206" spans="7:13" x14ac:dyDescent="0.25">
      <c r="G206" s="137"/>
      <c r="L206" s="75"/>
      <c r="M206" s="141"/>
    </row>
    <row r="207" spans="7:13" x14ac:dyDescent="0.25">
      <c r="G207" s="137"/>
      <c r="L207" s="75"/>
      <c r="M207" s="141"/>
    </row>
    <row r="208" spans="7:13" x14ac:dyDescent="0.25">
      <c r="G208" s="137"/>
      <c r="L208" s="75"/>
      <c r="M208" s="141"/>
    </row>
    <row r="209" spans="7:13" x14ac:dyDescent="0.25">
      <c r="G209" s="137"/>
      <c r="L209" s="75"/>
      <c r="M209" s="141"/>
    </row>
    <row r="210" spans="7:13" x14ac:dyDescent="0.25">
      <c r="G210" s="137"/>
      <c r="L210" s="75"/>
      <c r="M210" s="141"/>
    </row>
    <row r="211" spans="7:13" x14ac:dyDescent="0.25">
      <c r="G211" s="137"/>
      <c r="L211" s="75"/>
      <c r="M211" s="141"/>
    </row>
    <row r="212" spans="7:13" x14ac:dyDescent="0.25">
      <c r="G212" s="137"/>
      <c r="L212" s="75"/>
      <c r="M212" s="141"/>
    </row>
    <row r="213" spans="7:13" x14ac:dyDescent="0.25">
      <c r="G213" s="137"/>
      <c r="L213" s="75"/>
      <c r="M213" s="141"/>
    </row>
    <row r="214" spans="7:13" x14ac:dyDescent="0.25">
      <c r="G214" s="137"/>
      <c r="L214" s="75"/>
      <c r="M214" s="141"/>
    </row>
    <row r="215" spans="7:13" x14ac:dyDescent="0.25">
      <c r="G215" s="137"/>
      <c r="L215" s="75"/>
      <c r="M215" s="141"/>
    </row>
    <row r="216" spans="7:13" x14ac:dyDescent="0.25">
      <c r="G216" s="137"/>
      <c r="L216" s="75"/>
      <c r="M216" s="141"/>
    </row>
    <row r="217" spans="7:13" x14ac:dyDescent="0.25">
      <c r="G217" s="137"/>
      <c r="L217" s="75"/>
      <c r="M217" s="141"/>
    </row>
    <row r="218" spans="7:13" x14ac:dyDescent="0.25">
      <c r="G218" s="137"/>
      <c r="L218" s="75"/>
      <c r="M218" s="141"/>
    </row>
    <row r="219" spans="7:13" x14ac:dyDescent="0.25">
      <c r="G219" s="137"/>
      <c r="L219" s="75"/>
      <c r="M219" s="141"/>
    </row>
    <row r="220" spans="7:13" x14ac:dyDescent="0.25">
      <c r="G220" s="137"/>
      <c r="L220" s="75"/>
      <c r="M220" s="141"/>
    </row>
    <row r="221" spans="7:13" x14ac:dyDescent="0.25">
      <c r="G221" s="137"/>
      <c r="L221" s="75"/>
      <c r="M221" s="141"/>
    </row>
    <row r="222" spans="7:13" x14ac:dyDescent="0.25">
      <c r="G222" s="137"/>
      <c r="L222" s="75"/>
      <c r="M222" s="141"/>
    </row>
    <row r="223" spans="7:13" x14ac:dyDescent="0.25">
      <c r="G223" s="137"/>
      <c r="L223" s="75"/>
      <c r="M223" s="141"/>
    </row>
    <row r="224" spans="7:13" x14ac:dyDescent="0.25">
      <c r="G224" s="137"/>
      <c r="L224" s="75"/>
      <c r="M224" s="141"/>
    </row>
    <row r="225" spans="7:13" x14ac:dyDescent="0.25">
      <c r="G225" s="137"/>
      <c r="L225" s="75"/>
      <c r="M225" s="141"/>
    </row>
    <row r="226" spans="7:13" x14ac:dyDescent="0.25">
      <c r="G226" s="137"/>
      <c r="L226" s="75"/>
      <c r="M226" s="141"/>
    </row>
    <row r="227" spans="7:13" x14ac:dyDescent="0.25">
      <c r="G227" s="137"/>
      <c r="L227" s="75"/>
      <c r="M227" s="141"/>
    </row>
    <row r="228" spans="7:13" x14ac:dyDescent="0.25">
      <c r="G228" s="137"/>
      <c r="L228" s="75"/>
      <c r="M228" s="141"/>
    </row>
    <row r="229" spans="7:13" x14ac:dyDescent="0.25">
      <c r="G229" s="137"/>
      <c r="L229" s="75"/>
      <c r="M229" s="141"/>
    </row>
    <row r="230" spans="7:13" x14ac:dyDescent="0.25">
      <c r="G230" s="137"/>
      <c r="L230" s="75"/>
      <c r="M230" s="141"/>
    </row>
    <row r="231" spans="7:13" x14ac:dyDescent="0.25">
      <c r="G231" s="137"/>
      <c r="L231" s="75"/>
      <c r="M231" s="141"/>
    </row>
    <row r="232" spans="7:13" x14ac:dyDescent="0.25">
      <c r="G232" s="137"/>
      <c r="L232" s="75"/>
      <c r="M232" s="141"/>
    </row>
    <row r="233" spans="7:13" x14ac:dyDescent="0.25">
      <c r="G233" s="137"/>
      <c r="L233" s="75"/>
      <c r="M233" s="141"/>
    </row>
    <row r="234" spans="7:13" x14ac:dyDescent="0.25">
      <c r="G234" s="137"/>
      <c r="L234" s="75"/>
      <c r="M234" s="141"/>
    </row>
    <row r="235" spans="7:13" x14ac:dyDescent="0.25">
      <c r="G235" s="137"/>
      <c r="L235" s="75"/>
      <c r="M235" s="141"/>
    </row>
    <row r="236" spans="7:13" x14ac:dyDescent="0.25">
      <c r="G236" s="137"/>
      <c r="L236" s="75"/>
      <c r="M236" s="141"/>
    </row>
    <row r="237" spans="7:13" x14ac:dyDescent="0.25">
      <c r="G237" s="137"/>
      <c r="L237" s="75"/>
      <c r="M237" s="141"/>
    </row>
    <row r="238" spans="7:13" x14ac:dyDescent="0.25">
      <c r="G238" s="137"/>
      <c r="L238" s="75"/>
      <c r="M238" s="141"/>
    </row>
    <row r="239" spans="7:13" x14ac:dyDescent="0.25">
      <c r="G239" s="137"/>
      <c r="L239" s="75"/>
      <c r="M239" s="141"/>
    </row>
    <row r="240" spans="7:13" x14ac:dyDescent="0.25">
      <c r="G240" s="137"/>
      <c r="L240" s="75"/>
      <c r="M240" s="141"/>
    </row>
    <row r="241" spans="7:13" x14ac:dyDescent="0.25">
      <c r="G241" s="137"/>
      <c r="L241" s="75"/>
      <c r="M241" s="141"/>
    </row>
    <row r="242" spans="7:13" x14ac:dyDescent="0.25">
      <c r="G242" s="137"/>
      <c r="L242" s="75"/>
      <c r="M242" s="141"/>
    </row>
    <row r="243" spans="7:13" x14ac:dyDescent="0.25">
      <c r="G243" s="137"/>
      <c r="L243" s="75"/>
      <c r="M243" s="141"/>
    </row>
    <row r="244" spans="7:13" x14ac:dyDescent="0.25">
      <c r="G244" s="137"/>
      <c r="L244" s="75"/>
      <c r="M244" s="141"/>
    </row>
    <row r="245" spans="7:13" x14ac:dyDescent="0.25">
      <c r="G245" s="137"/>
      <c r="L245" s="75"/>
      <c r="M245" s="141"/>
    </row>
    <row r="246" spans="7:13" x14ac:dyDescent="0.25">
      <c r="G246" s="137"/>
      <c r="L246" s="75"/>
      <c r="M246" s="141"/>
    </row>
    <row r="247" spans="7:13" x14ac:dyDescent="0.25">
      <c r="G247" s="137"/>
      <c r="L247" s="75"/>
      <c r="M247" s="141"/>
    </row>
    <row r="248" spans="7:13" x14ac:dyDescent="0.25">
      <c r="G248" s="137"/>
      <c r="L248" s="75"/>
      <c r="M248" s="141"/>
    </row>
    <row r="249" spans="7:13" x14ac:dyDescent="0.25">
      <c r="G249" s="137"/>
      <c r="L249" s="75"/>
      <c r="M249" s="141"/>
    </row>
    <row r="250" spans="7:13" x14ac:dyDescent="0.25">
      <c r="G250" s="137"/>
      <c r="L250" s="75"/>
      <c r="M250" s="141"/>
    </row>
    <row r="251" spans="7:13" x14ac:dyDescent="0.25">
      <c r="G251" s="137"/>
      <c r="L251" s="75"/>
      <c r="M251" s="141"/>
    </row>
    <row r="252" spans="7:13" x14ac:dyDescent="0.25">
      <c r="G252" s="137"/>
      <c r="L252" s="75"/>
      <c r="M252" s="141"/>
    </row>
    <row r="253" spans="7:13" x14ac:dyDescent="0.25">
      <c r="G253" s="137"/>
      <c r="L253" s="75"/>
      <c r="M253" s="141"/>
    </row>
    <row r="254" spans="7:13" x14ac:dyDescent="0.25">
      <c r="G254" s="137"/>
      <c r="L254" s="75"/>
      <c r="M254" s="141"/>
    </row>
    <row r="255" spans="7:13" x14ac:dyDescent="0.25">
      <c r="G255" s="137"/>
      <c r="L255" s="75"/>
      <c r="M255" s="141"/>
    </row>
    <row r="256" spans="7:13" x14ac:dyDescent="0.25">
      <c r="G256" s="137"/>
      <c r="L256" s="75"/>
      <c r="M256" s="141"/>
    </row>
    <row r="257" spans="7:13" x14ac:dyDescent="0.25">
      <c r="G257" s="137"/>
      <c r="L257" s="75"/>
      <c r="M257" s="141"/>
    </row>
    <row r="258" spans="7:13" x14ac:dyDescent="0.25">
      <c r="G258" s="137"/>
      <c r="L258" s="75"/>
      <c r="M258" s="141"/>
    </row>
    <row r="259" spans="7:13" x14ac:dyDescent="0.25">
      <c r="G259" s="137"/>
      <c r="L259" s="75"/>
      <c r="M259" s="141"/>
    </row>
    <row r="260" spans="7:13" x14ac:dyDescent="0.25">
      <c r="G260" s="137"/>
      <c r="L260" s="75"/>
      <c r="M260" s="141"/>
    </row>
  </sheetData>
  <sheetProtection algorithmName="SHA-512" hashValue="8EnC4XgnFv1rdJu5ig0kbbDB4LL18u27s2R+ifzyCawjz3vyiGvtfZv6RoEbqwtj5arjIbOp5qE+4rgdsVKetA==" saltValue="wKtlbYiPQTYUbK/O7DG3rw==" spinCount="100000" sheet="1"/>
  <mergeCells count="13">
    <mergeCell ref="C25:K25"/>
    <mergeCell ref="C14:K14"/>
    <mergeCell ref="C16:K16"/>
    <mergeCell ref="C19:K19"/>
    <mergeCell ref="C20:K20"/>
    <mergeCell ref="C22:K22"/>
    <mergeCell ref="C23:K23"/>
    <mergeCell ref="C13:K13"/>
    <mergeCell ref="C7:K7"/>
    <mergeCell ref="C8:K8"/>
    <mergeCell ref="C9:K9"/>
    <mergeCell ref="C10:K10"/>
    <mergeCell ref="C11:K11"/>
  </mergeCells>
  <pageMargins left="0.7" right="0.7" top="0.75" bottom="0.75" header="0.3" footer="0.3"/>
  <pageSetup paperSize="9" scale="92"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Črešnjice 2 faza</vt:lpstr>
      <vt:lpstr>Črešnjice 3 faza</vt:lpstr>
      <vt:lpstr>Hišni priključki</vt:lpstr>
    </vt:vector>
  </TitlesOfParts>
  <Company>savaprojekt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vinko</dc:creator>
  <cp:lastModifiedBy>Vilma Zupančič</cp:lastModifiedBy>
  <cp:lastPrinted>2022-06-30T07:58:13Z</cp:lastPrinted>
  <dcterms:created xsi:type="dcterms:W3CDTF">2000-06-09T14:07:04Z</dcterms:created>
  <dcterms:modified xsi:type="dcterms:W3CDTF">2022-07-06T11:58:14Z</dcterms:modified>
</cp:coreProperties>
</file>