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filterPrivacy="1" defaultThemeVersion="124226"/>
  <xr:revisionPtr revIDLastSave="11" documentId="8_{E73B023D-1B4A-4291-A528-0ECD7BF367BB}" xr6:coauthVersionLast="47" xr6:coauthVersionMax="47" xr10:uidLastSave="{6E1B0725-6B9E-46C1-A76B-3C1C49347F67}"/>
  <bookViews>
    <workbookView xWindow="-120" yWindow="-120" windowWidth="25440" windowHeight="15390" tabRatio="822" xr2:uid="{00000000-000D-0000-FFFF-FFFF00000000}"/>
  </bookViews>
  <sheets>
    <sheet name="1. etapa" sheetId="9" r:id="rId1"/>
  </sheets>
  <definedNames>
    <definedName name="_xlnm.Print_Area" localSheetId="0">'1. etapa'!$A$1:$F$335</definedName>
    <definedName name="_xlnm.Print_Titles" localSheetId="0">'1. etapa'!$36:$36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12" i="9" l="1"/>
  <c r="F331" i="9"/>
  <c r="F329" i="9"/>
  <c r="F328" i="9"/>
  <c r="D92" i="9"/>
  <c r="F146" i="9"/>
  <c r="B321" i="9"/>
  <c r="B182" i="9"/>
  <c r="F176" i="9"/>
  <c r="F175" i="9"/>
  <c r="F174" i="9"/>
  <c r="F171" i="9"/>
  <c r="F169" i="9"/>
  <c r="F167" i="9"/>
  <c r="F165" i="9"/>
  <c r="F163" i="9"/>
  <c r="F161" i="9"/>
  <c r="F159" i="9"/>
  <c r="B155" i="9"/>
  <c r="F56" i="9"/>
  <c r="F157" i="9"/>
  <c r="F138" i="9"/>
  <c r="F136" i="9"/>
  <c r="F134" i="9"/>
  <c r="B64" i="9"/>
  <c r="D43" i="9"/>
  <c r="F43" i="9" s="1"/>
  <c r="F60" i="9"/>
  <c r="F58" i="9"/>
  <c r="F50" i="9"/>
  <c r="F46" i="9"/>
  <c r="F45" i="9"/>
  <c r="D44" i="9"/>
  <c r="F44" i="9" s="1"/>
  <c r="B38" i="9"/>
  <c r="D112" i="9" l="1"/>
  <c r="F112" i="9" s="1"/>
  <c r="D110" i="9"/>
  <c r="F110" i="9" s="1"/>
  <c r="F108" i="9"/>
  <c r="E305" i="9"/>
  <c r="F305" i="9" s="1"/>
  <c r="F303" i="9"/>
  <c r="F301" i="9"/>
  <c r="F298" i="9"/>
  <c r="F296" i="9"/>
  <c r="F294" i="9" l="1"/>
  <c r="F292" i="9"/>
  <c r="F290" i="9"/>
  <c r="F196" i="9"/>
  <c r="F288" i="9"/>
  <c r="F224" i="9" l="1"/>
  <c r="F222" i="9"/>
  <c r="F220" i="9"/>
  <c r="F210" i="9"/>
  <c r="F208" i="9"/>
  <c r="F254" i="9"/>
  <c r="F216" i="9"/>
  <c r="F266" i="9"/>
  <c r="D100" i="9"/>
  <c r="F230" i="9"/>
  <c r="F204" i="9" l="1"/>
  <c r="D118" i="9"/>
  <c r="D114" i="9"/>
  <c r="D102" i="9"/>
  <c r="D98" i="9"/>
  <c r="D96" i="9"/>
  <c r="D94" i="9"/>
  <c r="D90" i="9"/>
  <c r="D82" i="9"/>
  <c r="D80" i="9"/>
  <c r="D78" i="9"/>
  <c r="F262" i="9"/>
  <c r="F250" i="9"/>
  <c r="F264" i="9"/>
  <c r="F256" i="9"/>
  <c r="F258" i="9"/>
  <c r="F260" i="9"/>
  <c r="F278" i="9"/>
  <c r="F236" i="9" l="1"/>
  <c r="F274" i="9" l="1"/>
  <c r="F252" i="9"/>
  <c r="F286" i="9"/>
  <c r="F270" i="9"/>
  <c r="F284" i="9"/>
  <c r="F246" i="9"/>
  <c r="F280" i="9"/>
  <c r="F272" i="9" l="1"/>
  <c r="F190" i="9"/>
  <c r="F240" i="9"/>
  <c r="F282" i="9"/>
  <c r="F202" i="9"/>
  <c r="F48" i="9"/>
  <c r="F192" i="9"/>
  <c r="F194" i="9"/>
  <c r="F142" i="9" l="1"/>
  <c r="F140" i="9"/>
  <c r="F40" i="9"/>
  <c r="F100" i="9" l="1"/>
  <c r="D54" i="9"/>
  <c r="F54" i="9" s="1"/>
  <c r="F323" i="9"/>
  <c r="F232" i="9"/>
  <c r="F234" i="9"/>
  <c r="F238" i="9"/>
  <c r="F242" i="9"/>
  <c r="F244" i="9"/>
  <c r="F248" i="9"/>
  <c r="F268" i="9"/>
  <c r="F276" i="9"/>
  <c r="F228" i="9"/>
  <c r="F226" i="9"/>
  <c r="F214" i="9"/>
  <c r="F218" i="9"/>
  <c r="F198" i="9"/>
  <c r="F200" i="9"/>
  <c r="F206" i="9"/>
  <c r="F212" i="9"/>
  <c r="F68" i="9"/>
  <c r="F70" i="9"/>
  <c r="F72" i="9"/>
  <c r="F74" i="9"/>
  <c r="F76" i="9"/>
  <c r="F78" i="9"/>
  <c r="F80" i="9"/>
  <c r="F82" i="9"/>
  <c r="F84" i="9"/>
  <c r="F86" i="9"/>
  <c r="F88" i="9"/>
  <c r="F90" i="9"/>
  <c r="F94" i="9"/>
  <c r="F96" i="9"/>
  <c r="F98" i="9"/>
  <c r="F114" i="9"/>
  <c r="F118" i="9"/>
  <c r="F120" i="9"/>
  <c r="F122" i="9"/>
  <c r="F124" i="9"/>
  <c r="F126" i="9"/>
  <c r="F128" i="9"/>
  <c r="F130" i="9"/>
  <c r="F132" i="9"/>
  <c r="F144" i="9"/>
  <c r="F52" i="9"/>
  <c r="F62" i="9" s="1"/>
  <c r="F186" i="9"/>
  <c r="F188" i="9"/>
  <c r="F116" i="9"/>
  <c r="F102" i="9"/>
  <c r="F14" i="9" l="1"/>
  <c r="F319" i="9"/>
  <c r="F17" i="9" s="1"/>
  <c r="D104" i="9"/>
  <c r="F92" i="9"/>
  <c r="F325" i="9"/>
  <c r="F335" i="9" l="1"/>
  <c r="F18" i="9" s="1"/>
  <c r="F104" i="9"/>
  <c r="D106" i="9"/>
  <c r="F106" i="9" s="1"/>
  <c r="F153" i="9" l="1"/>
  <c r="F15" i="9" s="1"/>
  <c r="F180" i="9" l="1"/>
  <c r="F16" i="9" s="1"/>
  <c r="F19" i="9" l="1"/>
</calcChain>
</file>

<file path=xl/sharedStrings.xml><?xml version="1.0" encoding="utf-8"?>
<sst xmlns="http://schemas.openxmlformats.org/spreadsheetml/2006/main" count="475" uniqueCount="326">
  <si>
    <t>SKUPAJ</t>
  </si>
  <si>
    <t>Opis</t>
  </si>
  <si>
    <t>kos</t>
  </si>
  <si>
    <t>kpl</t>
  </si>
  <si>
    <t>m2</t>
  </si>
  <si>
    <t>m3</t>
  </si>
  <si>
    <t>m1</t>
  </si>
  <si>
    <t>Poz.</t>
  </si>
  <si>
    <t>Vrednost</t>
  </si>
  <si>
    <t>Sekanje in odstranjevanje grmičevja in dreves (deb. do 10 cm), odvoz v deponijo do 1 km in sežig.</t>
  </si>
  <si>
    <t>Sekanje in odstranjevanje dreves (deb. nad 10 cm), odvoz v deponijo do 1 km in sežig.</t>
  </si>
  <si>
    <t>Tlačni preizkus cevovoda po veljavnih standardih za posamezne vrste cevovoda, po navodilih proizvajalca in zahtevah nadzornega organa.</t>
  </si>
  <si>
    <t>1.1</t>
  </si>
  <si>
    <t>1.2</t>
  </si>
  <si>
    <t>ZASUN EV F4 NL DN 80 S KOLESOM</t>
  </si>
  <si>
    <t>ZASUN EV F4 NL DN 50 S KOLESOM</t>
  </si>
  <si>
    <t>T kos NL DN 80/50</t>
  </si>
  <si>
    <t>ODSEK:</t>
  </si>
  <si>
    <t>PROJEKT:</t>
  </si>
  <si>
    <t>ur</t>
  </si>
  <si>
    <t>Dezinfekcija in izpiranje cevovoda po izvršeni tlačni probi in dokončni montaži.</t>
  </si>
  <si>
    <t>Pobrizg tamponskega planuma z bitumensko emulzijo 0,5 kg/m2.</t>
  </si>
  <si>
    <t>Izdelava finega planuma v debelini 3 - 5 cm v predvidenih naklonih pred polaganjem asfalta.</t>
  </si>
  <si>
    <t>Strojno rezanje asfalta; dolžina enojnega reza.</t>
  </si>
  <si>
    <t>Zakoličba trase s strani pooblaščenega geodeta in izdelava zapisnika o zakoličbi.</t>
  </si>
  <si>
    <t>Preverba podatkov, detekcija, odkrivanje in zakoličevanje vseh obstoječih infrastrukturnih vodov, ki tangirajo gradnjo (elektro, telefonija, vodovod...).</t>
  </si>
  <si>
    <t>MJ 3057 DN 80 (84-105) E</t>
  </si>
  <si>
    <t>TT kos NL DN 80/80</t>
  </si>
  <si>
    <t>MDK NL DN80 (170-220 mm)</t>
  </si>
  <si>
    <t xml:space="preserve">POC. TULJAVA 1" </t>
  </si>
  <si>
    <t>NAVOJNI KROGELNI VENTIL R 1", 2 x NOTRANJI NAVOJ</t>
  </si>
  <si>
    <t>ALKATEN HITRA SPOJKA PE d32/R 1", ZUNANJI 
NAVOJ 1" MEDENINA</t>
  </si>
  <si>
    <t>TALNI HIDRANT DN80 V FUNKCIJI BLATNEGA 
IZPUSTA</t>
  </si>
  <si>
    <t>TESNILNI ČEP (GUMIJASTA MANŠETA) ZA ZATESNITEV  ZAŠČITNE CEVI DN75/32 mm</t>
  </si>
  <si>
    <t xml:space="preserve">POC. TULJAVA 6/4" </t>
  </si>
  <si>
    <t>NAVOJNI KROGELNI VENTIL R 6/4", 2 x NOTRANJI NAVOJ</t>
  </si>
  <si>
    <t xml:space="preserve">POC. HOLANDEC 6/4" </t>
  </si>
  <si>
    <t>TESNILNI ČEP (GUMIJASTA MANŠETA) ZA ZATESNITEV  ZAŠČITNE CEVI DN75/40 mm</t>
  </si>
  <si>
    <t>N kos NL DN80 z vrtlj. prirobnicami - podbetoniran</t>
  </si>
  <si>
    <t>V ceni vsake posamezne postavke je zajeta nabava, prenosi in transporti, pripravljalna dela, zarisovanje, montaža, tlačni preizkus, pomožna ter zaključna dela, regulacija, pleskanje in antikorozijska zaščita vseh nezaščitenih fazonov in armatur, ves drobni montažni, obešalni in pritrdilni material ter tesnila, preizkusno obratovanje, zagon, transportni in malipunativni stroški. Vsa predvidena armatura, cevovodi in fazonski kosi pn=16 bar.</t>
  </si>
  <si>
    <t>HIDRANT nadzemni  DN 80/1000 L INOX; lomni</t>
  </si>
  <si>
    <t>m</t>
  </si>
  <si>
    <t>ALKATEN SPOJKA DVOJNA PE d40</t>
  </si>
  <si>
    <t>LTŽ CESTNA KAPA DN 90 - z napisom VODA</t>
  </si>
  <si>
    <t>ALKATEN SPOJKA DVOJNA PE d32</t>
  </si>
  <si>
    <t>MJ 3007 DN 80 ( 84- 105) DV</t>
  </si>
  <si>
    <t>FFK-Q KOS DN 80/45° PN16, epoxy, z vrtlj. prir.</t>
  </si>
  <si>
    <t>FF kos NL DN80/1000 z vrtlj. prirobnicami</t>
  </si>
  <si>
    <t>T kos NL DN 80/80 z vrtlj. prirobnicami</t>
  </si>
  <si>
    <t>FF kos NL DN80/500 z vrtlj. prirobnicami</t>
  </si>
  <si>
    <t>ZOBATA SPOJKA NL DN 80</t>
  </si>
  <si>
    <t>T kos NL DN 80/50 z vrtlj. prirobnicami</t>
  </si>
  <si>
    <t>T kos NL DN 50/50 z vrtlj. prirobnicami</t>
  </si>
  <si>
    <t xml:space="preserve">T kos NL DN 80/80 </t>
  </si>
  <si>
    <t xml:space="preserve">odsek 5: PIŠECE - VESELI VRH </t>
  </si>
  <si>
    <t>2.4 POPIS DEL S PREDIZMERAMI</t>
  </si>
  <si>
    <t>REKAPITULACIJA:</t>
  </si>
  <si>
    <t>Pridobitev načrta prometne ureditve v času gradnje, ter ustreznega dovoljenja za polovično zaporo cestišča in ureditev obvozov (49. in 64. člen ZJC).</t>
  </si>
  <si>
    <t xml:space="preserve">Porušitev asfalta do skupne deb. 10 cm, strojno nakladanje, odvoz na stalno deponijo gradbenih materialov do 20 km, razkladanje in razgrinjanje, komplet s plačilom taks za deponiranje. </t>
  </si>
  <si>
    <t xml:space="preserve">Ročni izkop jarka širine na dnu  0,6 m + DN cevi v terenu 3. ktg., do določene nivelete s točnostjo ±10 cm, z miniranjem po potrebi in odmetom materiala 1,0 m od roba jarka; globina izkopa do 2,0 m oziroma po podatkih vzdolžnega profila. Izkop izvršiti skladno s predpisi o varstvu pri delu. </t>
  </si>
  <si>
    <t>Strojni izkop jarka širine na dnu  0,6 m + DN cevi v terenu 5. ktg., do določene nivelete s točnostjo ±10 cm, z odmetom materiala 3,0 m od roba jarka oz. odvozom materiala na stalno deponijo, kjer trasa poteka v cesti oz. njenem robu; globina izkopa do 2,0 m oziroma po podatkih vzdolžnega profila. Izkop izvršiti skladno s predpisi o varstvu pri delu.</t>
  </si>
  <si>
    <t>Strojni izkop jarka širine na dnu  0,6 m + DN cevi v terenu 4. ktg., do določene nivelete s točnostjo ±10 cm, z odmetom materiala 3,0 m od roba jarka oz. odvozom materiala na stalno deponijo, kjer trasa poteka v cesti oz. njenem robu; globina izkopa do 2,0 m oziroma po podatkih vzdolžnega profila. Izkop izvršiti skladno s predpisi o varstvu pri delu.</t>
  </si>
  <si>
    <t>Strojni izkop jarka širine na dnu 0,6 m + DN cevi v terenu 3. ktg., do določene nivelete s točnostjo ±10 cm, z odmetom materiala 3,0 m od roba jarka oz. odvozom materiala na stalno deponijo, kjer trasa poteka v cesti oz. njenem robu; globina izkopa  do 2,0 m oziroma po podatkih vzdolžnega profila. Izkop izvršiti skladno s predpisi o varstvu pri delu.</t>
  </si>
  <si>
    <t>Ročni izkop jarka širine na dnu  0,6 m + DN cevi v terenu 4. ktg., do določene nivelete s točnostjo ±10 cm, z miniranjem po potrebi in odmetom materiala 1,0 m od roba jarka;  globina izkopa do 2,0 m oziroma po podatkih vzdolžnega profila. Izkop izvršiti skladno s predpisi o varstvu pri delu.</t>
  </si>
  <si>
    <t>Strojno nakladanje ob izkopu, transport izkopnega materiala na stalno deponijo gradbenega materiala v oddaljenosti do 20 km, razkladanje in razgrinjanje s plačilom vseh taks za deponiranje.</t>
  </si>
  <si>
    <t>Razpiranje jarkov na mestih, kjer nastopa možnost zrušenja bokov pri močnejšem zemeljskem pritisku, glede na stabilnost brežin, globino jarka in bližino prometne obtežbe, ter na mestih, kjer v neposredni bližini projektirane trase vodovoda potekajo obstoječi komunalno-energetski vodi. Razpirati je potrebno povsod, kjer to zahtevajo predpisi o varstvu pri delu.</t>
  </si>
  <si>
    <t>Ročno planiranje dna jarka s točnostjo ± 3 cm po predvidenem nagibu.</t>
  </si>
  <si>
    <t>Komplet izdelava peščene posteljice, v debelini 10 cm, iz nekoherentnega materiala, v katerem si cev sama izoblikuje ležišče (pesek oz. gramoz granulacije do maks. 8 mm, brez ostrih robov). Izdelati poglobitev pod spojkami.</t>
  </si>
  <si>
    <t>Strojno zasipavanje v coni cevovoda z nekoherentnim (gramoznim) materialom, s peščenim materialom - pesek z zrni brez ostrih robov, premera do 8 mm, s komprimacijo bokov z lahkimi komprimacijskimi sredstvi (v plasteh po 20 cm) do 20 cm nad teme cevovoda, do ustrezne zbitosti za zagotovitev nosilnosti po projektu.</t>
  </si>
  <si>
    <t>Dobava in vgraditev peska / lomljenec 0÷63 mm v območju poteka trase v makadamski cesti ali ob robu asfaltnega cestišča do kote terena, strojno nabijanje v plasteh po 20 cm, v asfaltni cesti do globine cca 50 cm pod koto ureditve, v nepovoznih površinah do kote terena.</t>
  </si>
  <si>
    <t>Strojno zasipavanje jarka z mešanico materiala iz izkopa in gramoza 0/63 mm, strojno nabijanje v plasteh po 20 cm, do nosilnosti Ev2&gt;60 MPa na planumu tampona, do kote terena, oz. kote razplaniranja humusa, oz. kote terena ostalih nepovoznih površin. Ustreznost uporabe izkopanega materiala odobri geomehanski nadzor.</t>
  </si>
  <si>
    <t>Ureditev bankin s sekancem v debelini 10 cm širine 50 cm in utrjevanje.</t>
  </si>
  <si>
    <t>Komplet nabava in postavitev označevalnih tablic cevovoda na lome oz. bistvene točke cevovoda po navodilu oz. zahtevi upravljavca vodovoda. Mesta postavitve se določijo s soglasjem posameznih lastnikov zemljišč. Število je ocenjeno.</t>
  </si>
  <si>
    <t>Nabava in vgradnja opozorilnega traku ''POZOR VODOVOD!'' 30 cm nad cevjo +3 % za polaganje, …</t>
  </si>
  <si>
    <t>Rušitev žive meje in različnega grmičevja. Nakladanje odpadnega gradbenega materiala na tovornjak, odvoz na stalno deponijo gradbenega materiala v oddaljenosti do 20 km z razkladanjem, razgrinjanjem in plačilom taks.</t>
  </si>
  <si>
    <t>Postavitev žive meje oz. grmičevja in ureditev okolice v prvotno stanje (zatravitev, itd).</t>
  </si>
  <si>
    <t>Komplet nabava in vgradnja betonske cevi BC fi 120 cm z AB ploščo (vencem) fi150 x 15 cm, z LTŽ povoznim pokrovom (400 D) dimenzij 60 x 60 cm. Jašek se postavi na mestih, kjer je predvidena vgradnja avtomatskega zračnika, oz. blatnega izpusta, oz. ventila za redukcijo tlaka. V ceni so vštete tudi izdelave prebojev ter vsa pomožna in zaključna dela.</t>
  </si>
  <si>
    <t>Čiščenje terena; med posameznimi deli, npr. redno čiščenje ceste, ter po končanih delih vzpostavitev v prvotno stanje (fino planiranje, grebljenje ipd.).</t>
  </si>
  <si>
    <t>Projektantski nadzor in usklajevanje projekta z dejansko ugotovljenim stanjem na terenu (ob izkopu) - ure odg. vodja projekta.</t>
  </si>
  <si>
    <t>Gradbena dela za prevezave hišnih priključkov na novi cevovod PE d90. Komplet vsebuje:</t>
  </si>
  <si>
    <t>Dobava in vgrajevanje betona v nearmirane konstrukcije preseka do 0,10 m3/m2-m; z vsemi pomožnimi deli in prenosi do mesta vgraditve.
- podložni beton C10/12 (na krivinah cevovodov, pri podbetoniranju talnega hidranta in LTŽ cestnih kap, zaščite kablovodov, ipd)</t>
  </si>
  <si>
    <t>Tlačna cev iz polietilena visoke gostote PEHD PE100 d40 SDR 11 za tlak pN 16 bar. Dolžina cevi podlajšana za 3% zaradi vijugastega polaganja cevovoda! V ceni postavke všteta nabava, razrez, montaža, spojni in tesnitveni material, …</t>
  </si>
  <si>
    <t>Tlačna cev iz polietilena visoke gostote PEHD PE100 d90 SDR 11 za tlak pN 16 bar. Dolžina cevi podlajšana za 3% zaradi vijugastega polaganja cevovoda! V ceni postavke všteta nabava, razrez, montaža, spojni in tesnitveni material, …</t>
  </si>
  <si>
    <t xml:space="preserve">Zaščitna cev rebrasti PE DN 75 mm SN 8 </t>
  </si>
  <si>
    <t>Zaščitna cev rebrasti PE DN 125 mm SN 8</t>
  </si>
  <si>
    <t>Zaščitna cev rebrasti PE DN 160 mm SN 8</t>
  </si>
  <si>
    <t>Obojka DN 160 mm za cev rebrasti PE DN 160 mm</t>
  </si>
  <si>
    <t xml:space="preserve">NAVOJNI ČISTILNI KOS R 5/4" </t>
  </si>
  <si>
    <t>NAVOJNI KROGELNI VENTIL R 5/4", 2 x NOTRANJI NAVOJ</t>
  </si>
  <si>
    <t>VGRADNA GARNITURA ZA PODZEMNI ZASUN DN 80 NA GLOBINI VGRADNJE, RD 0,7 - 1,1 m</t>
  </si>
  <si>
    <t>X kos - SLEPA PRIROBNICA NL DN80 Z NAVOJEM 
R 1"</t>
  </si>
  <si>
    <t>X kos - SLEPA PRIROBNICA NL DN80 Z NAVOJEM 
R 6/4"</t>
  </si>
  <si>
    <t>LTŽ CESTNA KAPA, OVALNA, ZA TALNI HIDRANT, z napisom VODA</t>
  </si>
  <si>
    <t>PRIROBNIČNI AVTOMATSKI ZRAČNIK DN50, Z ENO KROGLO, ZA MONTAŽO V JAŠEK OZ. BETONSKO CEV</t>
  </si>
  <si>
    <t>ALKATEN HITRA SPOJKA PE d40/R 1", ZUNANJI 
NAVOJ R 1" MEDENINA</t>
  </si>
  <si>
    <t>ALKATEN HITRA SPOJKA PE d40, ZUNANJI 
NAVOJ R 6/4" MEDENINA</t>
  </si>
  <si>
    <t>ALKATEN HITRA SPOJKA PE d50, ZUNANJI 
NAVOJ R 6/4" MEDENINA</t>
  </si>
  <si>
    <t>ALKATEN HITRA SPOJKA PE d90, ZUNANJI 
NAVOJ R 2" MEDENINA</t>
  </si>
  <si>
    <t>ALKATEN T-kos d32, NOTRANJI NAVOJ 
R 1"</t>
  </si>
  <si>
    <t>ALKATEN T-kos d63, NOTRANJI NAVOJ 
R 2"</t>
  </si>
  <si>
    <t>TESNILNI ČEP (GUMIJASTA MANŠETA) ZA ZATESNITEV ZAŠČITNE CEVI DN125/90 mm</t>
  </si>
  <si>
    <t>NAVRTNI ZASUN ZA CEV PE d90 z vrtljivim priključnim kolenom Rp 5/4", priključni vložek iz INOX-a</t>
  </si>
  <si>
    <t>Strojna dela za prevezave hišnih priključkov na cevovod PE d90. Komplet vsebuje:</t>
  </si>
  <si>
    <t>- alkaten spojka dvojna PE d32</t>
  </si>
  <si>
    <t>- navrtni zasun za cev PE d90 z vrtljivim priključnim kolenom R 1", priključni vložek iz INOX-a</t>
  </si>
  <si>
    <t>- teleskopska vgradna garnitura za navrtni zasun, podaljšana in prilagojena globini vgradnje, 
Rd = 0,7 - 1,2 m</t>
  </si>
  <si>
    <t>- LTŽ cestna kapa DN90, z napisom VODA</t>
  </si>
  <si>
    <t xml:space="preserve">- strojni izkop jarka  v terenu 3. - 4. ktg. </t>
  </si>
  <si>
    <t>- izdelava peščene posteljice do deb. 10 cm, (pesek/gramoz z zrnom do maxks.8 mm brez ostrih robov).</t>
  </si>
  <si>
    <t>- strojno zasipavanje v coni cevovoda z nekoherentnim (gramoznim) materialom s peščenim materialom - pesek z zrni brez ostrih robov, premera do 8 mm, (v plasteh po 20 cm), do 20 cm nad teme cevovoda.</t>
  </si>
  <si>
    <t>- dobava in vgraditev peska / lomljenec 0÷63 mm v območju poteka trase v makadamski cesti ali ob robu asfaltnega cestišča do kote terena.</t>
  </si>
  <si>
    <t>- strojno zasipavanje jarka z mešanico materiala iz izkopa in gramoza 0/63 mm.</t>
  </si>
  <si>
    <r>
      <t>Komplet priprava in vgradnja nevezane nosilne podlage za asfaltiranje iz kamnitega materiala; tampon iz peska 0÷16 mm, debelina sloja 3</t>
    </r>
    <r>
      <rPr>
        <sz val="10"/>
        <color rgb="FFFF0000"/>
        <rFont val="Arial"/>
        <family val="2"/>
        <charset val="238"/>
      </rPr>
      <t xml:space="preserve">0 </t>
    </r>
    <r>
      <rPr>
        <sz val="10"/>
        <rFont val="Arial"/>
        <family val="2"/>
        <charset val="238"/>
      </rPr>
      <t>cm (Ev2&gt;=100 MPa). Niveleto robov prilagoditi obstoječim objektom (vhodi, dovozi,…)!</t>
    </r>
  </si>
  <si>
    <r>
      <t>Dobava in ročno/strojno</t>
    </r>
    <r>
      <rPr>
        <sz val="10"/>
        <color rgb="FFFF0000"/>
        <rFont val="Arial"/>
        <family val="2"/>
        <charset val="238"/>
      </rPr>
      <t xml:space="preserve"> </t>
    </r>
    <r>
      <rPr>
        <sz val="10"/>
        <rFont val="Arial"/>
        <family val="2"/>
        <charset val="238"/>
      </rPr>
      <t>polaganje asfalta v sestavi AC22 base B50/70 A3, v debelini 6 cm in AC8 surf B50/70 A3 v debelini 4 cm, premaz stikov z obstoječim asfaltom z bitumensko pasto. Niveleto robov prilagoditi obst. višini ceste oz. obstoječim objektom (vhodi, dovozi, ...).</t>
    </r>
  </si>
  <si>
    <t>Enota</t>
  </si>
  <si>
    <t>Količina</t>
  </si>
  <si>
    <t xml:space="preserve">MEHANSKI NAVOJNI VENTIL ZA REDUKCIJO TLAKA R 5/4"+HOLANDEC; za redukcijo tlaka porabnikov sekundarne veje </t>
  </si>
  <si>
    <t>MEHANSKI NAVOJNI VENTIL ZA REDUKCIJO TLAKA R 3/4"+HOLANDEC; za porabnike pod koto 270 m.n.v.</t>
  </si>
  <si>
    <t>NAVRTNI ZASUN ZA CEV PE d90 z vrtljivim priključnim kolenom Rp 2", priključni vložek iz 
INOX-a</t>
  </si>
  <si>
    <t>TELESKOPSKA VGRADNA GARNITURA ZA NAVRTNI ZASUN, PODALJŠANA IN PRILAGOJENA GLOBINI VGRADNJE, 
RD 0,7 - 1,1 m</t>
  </si>
  <si>
    <t>Izdelava AB vodovodnega jaška svetlih dimenzij 
D x Š x V = 1,5 x 1,5 x 1,8 m, z LTŽ povoznim pokrovom 60 x 60 cm (400D), v kompletu z betonskim podstavkom in INOX kovinsko lestvijo, hidroizolacijo, jekleno armaturo, po detajlu opažno armaturnih načrtov, tehničnem poročilu oz. po navodilih bodočega upravljalca, nadzora in projektanta.</t>
  </si>
  <si>
    <t>Nivelacija vzdolžnih profilov z zavarovanjem, kontrolo predvidenih naklonov ipd. Izvajalec mora ves čas gradnje zagotavljati na gradbišču potrebne naprave (nivelir ali podobno) za potrebe kontrole nivelacije s strani strokovnega nadzora.</t>
  </si>
  <si>
    <t>Varnostni načrt gradbišča.</t>
  </si>
  <si>
    <t>Strojni izkop humusa v primeru poteka trase vodovoda v travniku oz. njivi. Globina izkopa 0,2 m, širina 1,5 m in deponiranje v razdlaji 1,0 m od gradbene jame oz. odvoz na začasno deponijo v razdalji do 5 km, ter ponovno nakladanje, prevoz na gradbišče in vgradnjo humusa po terenu. Izkop izvršiti skladno s predpisi o varstvu pri delu.</t>
  </si>
  <si>
    <t>Razsip in zasutje z izkopanim humusom na mestih, kjer je bil humus izkopan v debelini 20 cm in širini 1,5 m in zatravitev.</t>
  </si>
  <si>
    <t>Izvedba zaščite obst. komunalno - energetskih vodov pri križanju s predv. vodovodom, v kompletu z dobavo in vgradnjo zaščitne cevi rebrasti PE fi 110 mm, (dolžina posamezne cevi 3 m) s pripadajočimi manšetami (po navodilih upravljavca voda in projektnih pogojih).</t>
  </si>
  <si>
    <t>Izvedba meritev nosilnosti in zgoščenosti nosilnega tampona z izdajo atesta (povozne površine). Št. meritev je ocenjeno.</t>
  </si>
  <si>
    <t>Izdelava skalometa v betonu iz lomljenega kamna velikosti do 40 cm in proti zmrzlinskega betona, vključno z dobavo materiala in vsemi prenosi oz. transporti do mesta vgradnje. Vgradnja na posameznih lokacijah intenzivnejše erozije terena. Količina je ocenjena.</t>
  </si>
  <si>
    <t>Rušitev obst. vodovodnega jaška; pikiranje, rezanje sten jaška, nakladanje in odvoz na stalno deponijo s plačilom takse, čiščenje terena (zasip nastale gradbene jame je zajet v postavkah zasipov).</t>
  </si>
  <si>
    <t>Demontaža vodovodne armature z rušenjem v obst. vodovodnem jašku, rezanje vodovodnih LTŽ fazonov oz. armatur, nakladanje in odvoz na stalno deponijo s plačilom takse.</t>
  </si>
  <si>
    <t>Merilnik rezidualnega klora za vgradnjo v vodovodni jašek, v kompletu z vsemi zapornimi elementi, protipovratnim ventilom, montažnim in tesnilnim materialom in izdelavo iztoka v bližnjo kanalizacijsko cev oz. jašek.</t>
  </si>
  <si>
    <t>Dobava in vgradnja obroča za preprečevanje nalaganja vodnega kamna brez energijskega napajanja, s tehnologijo vsiljenih nihanj, ki trajno spremenijo strukturo vodnega kamna. Primeren tip, kot npr. MERUS obroč, z nastavljivo vrednostjo nihanj;</t>
  </si>
  <si>
    <t>Obroč 3'' HCI  (za namestitev v vodovodni jašek)</t>
  </si>
  <si>
    <t>Lestev za vstop v podzemni vodovodni jašek. Narejena mora biti iz nerjavečega jekla, pravokot. profila 40 x 20 mm, z varnostnim izvlečnim vstopnim elementom;
- lestev iz nerjavečega jekla, material: 1.4301;
- nosilni profil: zaprto oblikovana cev, profil 
40 x 20 mm;
- pohodne prečke: protizdrsno perforirani U profil 30 x 30 mm, razdalja med pohodnimi prečkami 280 mm;
- svetla širina lestve/dolžina pohodne prečke 400 mm, dolžina lestve se izmeri po izdelavi jaška, vključno s  stenskimi nosilci dolžine 150 mm (oddaljenost od stene);
- lestev mora biti izdelana in testirana v skladu z EN 14396:2004;
- izvlečni element iz nerjavečega jekla, material 1.4301, sestavljen iz pravokotne puše 50 x 50 
mm, z vsaj tremi pritrditvenimi točkami in cevi
fi 44 mm dolžine 1,6 m z zaklepanjem v utor 
puše s spodnje strani. Izvlečni element mora biti 
izdelan in testiran v skladu z DIN EN 19572:2008.</t>
  </si>
  <si>
    <t>Vodomer DN 80, pn 10/16 bar, s suho številčnico, zamenljivim mehanizmom in impulznim dajalnikom.  Primeren tip, ki za pravilno delovanje na vtočni strani ne potrebuje ravnega dela cevi 5xDn cevi.</t>
  </si>
  <si>
    <t>1.1.1</t>
  </si>
  <si>
    <t>1.1.2</t>
  </si>
  <si>
    <t>1.1.5</t>
  </si>
  <si>
    <t>1.1.6</t>
  </si>
  <si>
    <t>1.1.7</t>
  </si>
  <si>
    <t>1.1.8</t>
  </si>
  <si>
    <t>1.1.9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</si>
  <si>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</si>
  <si>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</si>
  <si>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</si>
  <si>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</si>
  <si>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</si>
  <si>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</si>
  <si>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</si>
  <si>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</si>
  <si>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</si>
  <si>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</si>
  <si>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</si>
  <si>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</si>
  <si>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</si>
  <si>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</si>
  <si>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</si>
  <si>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</si>
  <si>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</si>
  <si>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</si>
  <si>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</si>
  <si>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</si>
  <si>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</si>
  <si>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</si>
  <si>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</si>
  <si>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</si>
  <si>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</si>
  <si>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</si>
  <si>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</si>
  <si>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</si>
  <si>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</si>
  <si>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</si>
  <si>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</si>
  <si>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</si>
  <si>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</si>
  <si>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1.2.1</t>
  </si>
  <si>
    <t>1.2.2</t>
  </si>
  <si>
    <t>1.2.3</t>
  </si>
  <si>
    <t>TBOX Nano (3G/4G, RS485, 4DI,3AI,1DO), baterija, antena na datalogerju, 5 metrski IO kabli z IP68 konektorji</t>
  </si>
  <si>
    <t>INOX nosilec za pritrditev na steno</t>
  </si>
  <si>
    <t>Posebna "high gain" antena za jaške z LTŽ pokrovom</t>
  </si>
  <si>
    <t>Doza s priključnimi sponkami IP67</t>
  </si>
  <si>
    <t>Konfiguracija TBOX Nano in Atvise</t>
  </si>
  <si>
    <t>Telemetrijska oprema za nadgradnjo daljinskega monitoringa porebe vode; oprema za vodomerni jašek (3xAI, 4xDI, 1xDO, RS485, 4G). Večletno avtonomno delovanje na baterijo. Montaža je možna direktno v merni jašek na drog. 
Opomba: vgradnja vodomera je zajeta v posebni postavki.</t>
  </si>
  <si>
    <t>Izdelava asfaltne mulde v sestavi AC16 surf B 50/70 A4 Z3 v debelini 10 cm;  premaz stikov z bitumensko pasto. Nivileto robov prilagoditi obstoječim objektom (vhodi, dvozi, ...).</t>
  </si>
  <si>
    <t>Izvedba prečnega prekopa ceste pri prečkanju s predvidenim vodovodom; bitumenski drobir BD pod asfaltom v deb. 30 cm,  položitev PVC folije ali strešne lepenke z ravno zgornjo površino. Zabetoniranje 
nad slojem PVC ali strešne lepenke do višine obst. asfalta.</t>
  </si>
  <si>
    <t>Sanacija prekopa ceste; odkop betonskega sloja nad PVC folijo ali strešno lepenko, z odvozom na stalno deponijo  gradbenih materialov, v oddaljenosti do 20 km, razkladanje in razgrinjanje, komplet s plačilom taks za deponiranje.</t>
  </si>
  <si>
    <t>0.1</t>
  </si>
  <si>
    <t>Pripravljalna dela</t>
  </si>
  <si>
    <t>Gradbeno zemeljska dela</t>
  </si>
  <si>
    <t>Ostalo h gradbeno zemeljskim delom</t>
  </si>
  <si>
    <t>Strojne inštalacije</t>
  </si>
  <si>
    <t>2.1</t>
  </si>
  <si>
    <t>2.2</t>
  </si>
  <si>
    <t>OPOMBE:</t>
  </si>
  <si>
    <t>- Za gradbiščno deponijo poskrbi izvajalec del sam. Pojem "z odlaganjem" zajema vse  prevoze, prenose, 
  nakladanja in razkladanja od gradbišča do gradbiščne deponije.</t>
  </si>
  <si>
    <t>- Sestavni del projektanskega popisa del so tudi tehnično poročilo, elaborati in vse grafične priloge projekta.</t>
  </si>
  <si>
    <t>- Kategorizacija zemljin in kamnin je povzeta po tabeli 2.1, dopolnil splošnih in tehničnih pogojev za zemeljska dela
  in temeljenje (DDC 2001, IV. Knjiga), zemljine in kamnine so razvrščene v kategoriji od I. do V.</t>
  </si>
  <si>
    <t>- Prikazane količine v popisih so v raščenem ali vgrajenem stanju. Pri vseh izkopih in zasipih, nasipih in odvozih
  materiala je potrebno faktor razrahljivosti upoštevati v ceni/enoto. Vsa utrjevanja dna izkopa, tampona, nasutij in
  zasipov je potrebno izvajati do predpisane zbitosti v skladu z načrtom gradbenih konstrukcij in geotehničnim 
  poročilom ali po navodilih projektanta. V ceno je potrebno všteti izdelavo poročila o opravljanih meritvah zasipov, v
  kolikor je to potrebno. Odpadni material se deponira na deponije, ki imajo ustrezna upravna dovoljenja.</t>
  </si>
  <si>
    <t>- Vgrajeni material mora ustrezati veljavnim normativom in predpisanim standardom ter ustrezati kvaliteti določeni z
  veljavno zakonodajo ter projektom. Ponudnik to dokaže s predložitvijo izjav o lastnostnih in ustreznih certifikatov
  pred vgrajevanjem, pridobitev teh listin mora biti vkalkulirana v cenah po enoti.</t>
  </si>
  <si>
    <t>- Pri vseh postavkah v popisih del so mišljeni tudi vsi potrebni transporti, dobava vseh materialov in vse ostale
  potrebne storitve, ki so potrebne za realizacijo postavke, razen če ni v sami postavki natančno drugače navedeno.</t>
  </si>
  <si>
    <t>- V sklopu varnostnega načrta gradbišča je upoštevana ureditev delovnega platoja (kot npr. postavitev ograje, table, 
  kontejnerjev...).</t>
  </si>
  <si>
    <t>- Izvajalec del je dolžan pred pričetkom gradnje vzpostaviti kontakt z vsakokratnim lastnikom posameznih parcel in
  ga obvestiti o nameri zakoličbe cevovoda.</t>
  </si>
  <si>
    <t>- Geomehanske raziskave trase niso bile izvedene, zato so v popisu del zajeti stroški geomehanske spremljave del.</t>
  </si>
  <si>
    <t>- V ceni posameznih postavk so zajeti transporti in prenosi, vsa pomožna dela, ki spadajo k vsaki posamezni 
  postavki.</t>
  </si>
  <si>
    <t>EUR/enota</t>
  </si>
  <si>
    <t>Ostalo k strojnim inštalacijam</t>
  </si>
  <si>
    <t xml:space="preserve">- Za zasip jarka se delno uporabi ustrezen prodni material od izkopa, ki se ga ob izkopu odpelje na začasno
  deponijo, delno pa nov kamnolomski material. Ponovno vgradnjo materiala iz izkopa odobri geomehanik z vpisom 
  v gradbeni dnevnik </t>
  </si>
  <si>
    <t>0.1.1</t>
  </si>
  <si>
    <t>Obveščanje prebivalstva o občasno moteni vodooskrbi in obveznosti prekuhavanja pitne vode zaradi oporečnosti v času izvedbe del - objava na radiu. Predviden čas oporečnosti do 72 ur.</t>
  </si>
  <si>
    <t>elektrika in javna razsvetljava</t>
  </si>
  <si>
    <t>vodovod</t>
  </si>
  <si>
    <t>kanalizacija</t>
  </si>
  <si>
    <t>Telekomunikacije (optika, telefon)</t>
  </si>
  <si>
    <t>0.1.4</t>
  </si>
  <si>
    <t>Dobava in postavitev gradbiščne table dimenzij minimalno 1,0 x 1,5 m, skladno s Pravilnikom o načinu označitve in organizacije gradbišča…Ur. List RS, št. 66/04.</t>
  </si>
  <si>
    <t>0.1.7</t>
  </si>
  <si>
    <t>Komplet izvedba zaščite gradbišča z ustrezno cestno - prometno signalizacijo (semaforji) in ročnim usmerjanjem ob konicah prometa (mahači), sladno s pripadajočim elaboratom o zapori cest; zaščita gradbišča se izvede ob vsakokratnem izkopu v cestnem telesu tangiranih lokalnih cest in javnih poti, in sicer v skupni dolžini cca 2000 m.</t>
  </si>
  <si>
    <t>Priprava gradbišča; ureditev, označitev in zavarovanje gradbišča, odstranitev eventualnih ovir, ograj in ureditev delovnega platoja. Po končanih delih gradbišče pospraviti in vzpostaviti prvotno stanje.</t>
  </si>
  <si>
    <t>0.1.2A</t>
  </si>
  <si>
    <t>0.1.2B</t>
  </si>
  <si>
    <t>0.1.2C</t>
  </si>
  <si>
    <t>0.1.2D</t>
  </si>
  <si>
    <t>0.1.3</t>
  </si>
  <si>
    <t>0.1.5</t>
  </si>
  <si>
    <t>0.1.6</t>
  </si>
  <si>
    <t>0.1.8</t>
  </si>
  <si>
    <t>skupaj 0.1: Pripravljalna dela</t>
  </si>
  <si>
    <t>Vsa izkopna dela in transporti izkopnih materialov se obračunajo po prostornini zemljine v raščenem stanju. Vsa zasipna dela se obračunajo po prostornini zemljine v vgrajenem stanju. Izračun količin na podlagi profilov, posnetih pred in po izkopih.</t>
  </si>
  <si>
    <t>skupaj 1.2: Ostalo h gradbeno zemeljskim delom</t>
  </si>
  <si>
    <t>Bencinski oz. dieselski agregat za proizvodnjo el. energije ob izvedbi gradb. del na vodovodu. V postavki zajeto tudi črpanje podtalne oz. meteorne vode, ki med gradnjo eventuelno vdira v gradbeno jamo, jaške ipd.</t>
  </si>
  <si>
    <t>0.1.9</t>
  </si>
  <si>
    <t>skupaj 1.1: Gradbeno zemeljska dela</t>
  </si>
  <si>
    <t>1.2.4</t>
  </si>
  <si>
    <t>Vnos podatkov v kataster GJI (izvede upravljavec vodovoda).</t>
  </si>
  <si>
    <t>1.2.5</t>
  </si>
  <si>
    <t>1.2.6</t>
  </si>
  <si>
    <t>Izvajanje komplet dela koordinatorja varstva pri delu.</t>
  </si>
  <si>
    <t>1.2.7</t>
  </si>
  <si>
    <t>Izvajanje nadzora nad gradnjo s strani pooblaščenega predstavnika upravljavca javnega vodovodnega sistema</t>
  </si>
  <si>
    <t>1.2.8</t>
  </si>
  <si>
    <t>Geomehanski nadzor in usklajevanje projekta z dejansko ugotovljenim stanjem na terenu (ob izkopu) - ure pooblaščenega inženirja geomehanike.</t>
  </si>
  <si>
    <t>1.2.9</t>
  </si>
  <si>
    <t>Ostala manjša dela po pisnem naročilu nadzornega organa in potrdilu investitorja.</t>
  </si>
  <si>
    <t>ur VK</t>
  </si>
  <si>
    <t>ur KV</t>
  </si>
  <si>
    <t>ur PKV</t>
  </si>
  <si>
    <t>skupaj 2.1: Strojne inštalacije</t>
  </si>
  <si>
    <t>skupaj 2.2: Ostalo k strojnim inštalacijam</t>
  </si>
  <si>
    <t>Geodetski načrt izvedenega stanja - zdelava komplet komunalnega katastra po zakonu, standardih in predpisih bodočega upravljavca vodovoda - 3 izvodi.</t>
  </si>
  <si>
    <t>Izdelava komplet PID: gradbeni, strojni projekt 
po zakonu o graditvi objektov in pravilniku o podrobnejši vsebini tehnične dokumentacije; komplet PID v 3 izvodih.</t>
  </si>
  <si>
    <t>2.1.1</t>
  </si>
  <si>
    <t>2.1.2</t>
  </si>
  <si>
    <t>2.1.3</t>
  </si>
  <si>
    <t>2.1.4</t>
  </si>
  <si>
    <t>2.1.5</t>
  </si>
  <si>
    <t>2.1.6</t>
  </si>
  <si>
    <t>2.1.7</t>
  </si>
  <si>
    <t>2.1.8</t>
  </si>
  <si>
    <t>2.1.9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</si>
  <si>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</si>
  <si>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</si>
  <si>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</si>
  <si>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</si>
  <si>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</si>
  <si>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</si>
  <si>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</si>
  <si>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</si>
  <si>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</si>
  <si>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</si>
  <si>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</si>
  <si>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</si>
  <si>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</si>
  <si>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</si>
  <si>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</si>
  <si>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</si>
  <si>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</si>
  <si>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</si>
  <si>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</si>
  <si>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</si>
  <si>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</si>
  <si>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</si>
  <si>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</si>
  <si>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</si>
  <si>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</si>
  <si>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</si>
  <si>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</si>
  <si>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</si>
  <si>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</si>
  <si>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</si>
  <si>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</si>
  <si>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</si>
  <si>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</si>
  <si>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</si>
  <si>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</si>
  <si>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</si>
  <si>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</si>
  <si>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</si>
  <si>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</si>
  <si>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</si>
  <si>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</si>
  <si>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</si>
  <si>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</si>
  <si>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</si>
  <si>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</si>
  <si>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</si>
  <si>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</si>
  <si>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</si>
  <si>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</si>
  <si>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</si>
  <si>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</si>
  <si>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2.1.60A</t>
  </si>
  <si>
    <t>2.1.60B</t>
  </si>
  <si>
    <t>2.1.60C</t>
  </si>
  <si>
    <t>2.1.60D</t>
  </si>
  <si>
    <t>2.1.60E</t>
  </si>
  <si>
    <t>2.2.1</t>
  </si>
  <si>
    <t>2.2.2</t>
  </si>
  <si>
    <t>2.2.3</t>
  </si>
  <si>
    <t>2.2.4</t>
  </si>
  <si>
    <t>ZASUN EV F4 NL DN 80 ZA PODZEMNO VGRADNJO (BREZ KOLESA)</t>
  </si>
  <si>
    <t>Projektantski nadzor in usklajevanje projekta z dejansko ugotovljenim stanjem na terenu (ob izkopu) - ure odg. projektant astrojnih instalacij.</t>
  </si>
  <si>
    <t>2.1.61</t>
  </si>
  <si>
    <t>- vodovodna cev PE 100 d32, pn 10 bar</t>
  </si>
  <si>
    <t>Hidravlične izboljšave vodovodnega sistema v Občini Brežice</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</si>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</sst>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0.00\ &quot;€&quot;;\-#,##0.00\ &quot;€&quot;"/>
    <numFmt numFmtId="164" formatCode="_-* #,##0.00\ _S_I_T_-;\-* #,##0.00\ _S_I_T_-;_-* &quot;-&quot;??\ _S_I_T_-;_-@_-"/>
    <numFmt numFmtId="165" formatCode="0.0_)"/>
    <numFmt numFmtId="166" formatCode="#,##0.00\ [$€-1]"/>
    <numFmt numFmtId="167" formatCode="General_)"/>
    <numFmt numFmtId="168" formatCode="0.0"/>
    <numFmt numFmtId="169" formatCode="#,##0.00\ &quot;€&quot;"/>
  </numFmts>
  <fonts count="16" x14ac:knownFonts="1">
    <font>
      <sz val="11"/>
      <color theme="1"/>
      <name val="Calibri"/>
      <family val="2"/>
      <charset val="238"/>
      <scheme val="minor"/>
    </font>
    <font>
      <sz val="11"/>
      <name val="Arial"/>
      <family val="2"/>
      <charset val="238"/>
    </font>
    <font>
      <b/>
      <sz val="11"/>
      <name val="Arial"/>
      <family val="2"/>
      <charset val="238"/>
    </font>
    <font>
      <sz val="10"/>
      <name val="Arial"/>
      <family val="2"/>
      <charset val="238"/>
    </font>
    <font>
      <sz val="11"/>
      <name val="Calibri"/>
      <family val="2"/>
      <charset val="238"/>
      <scheme val="minor"/>
    </font>
    <font>
      <sz val="8"/>
      <name val="Calibri"/>
      <family val="2"/>
      <charset val="238"/>
      <scheme val="minor"/>
    </font>
    <font>
      <b/>
      <sz val="18"/>
      <color theme="1"/>
      <name val="Arial Narrow"/>
      <family val="2"/>
      <charset val="238"/>
    </font>
    <font>
      <b/>
      <sz val="12"/>
      <color rgb="FF00B0F0"/>
      <name val="Arial"/>
      <family val="2"/>
      <charset val="238"/>
    </font>
    <font>
      <sz val="12"/>
      <color rgb="FF00B0F0"/>
      <name val="Calibri"/>
      <family val="2"/>
      <charset val="238"/>
      <scheme val="minor"/>
    </font>
    <font>
      <b/>
      <sz val="10"/>
      <name val="Arial"/>
      <family val="2"/>
      <charset val="238"/>
    </font>
    <font>
      <u/>
      <sz val="10"/>
      <name val="Arial"/>
      <family val="2"/>
      <charset val="238"/>
    </font>
    <font>
      <sz val="10"/>
      <color rgb="FFFF0000"/>
      <name val="Arial"/>
      <family val="2"/>
      <charset val="238"/>
    </font>
    <font>
      <sz val="10"/>
      <color theme="1"/>
      <name val="Calibri"/>
      <family val="2"/>
      <charset val="238"/>
      <scheme val="minor"/>
    </font>
    <font>
      <b/>
      <sz val="11"/>
      <color theme="1"/>
      <name val="Calibri"/>
      <family val="2"/>
      <charset val="238"/>
      <scheme val="minor"/>
    </font>
    <font>
      <b/>
      <u/>
      <sz val="10"/>
      <name val="Arial"/>
      <family val="2"/>
      <charset val="238"/>
    </font>
    <font>
      <strike/>
      <sz val="10"/>
      <color rgb="FFFF0000"/>
      <name val="Arial"/>
      <family val="2"/>
      <charset val="23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top style="double">
        <color indexed="64"/>
      </top>
      <bottom style="thin">
        <color indexed="64"/>
      </bottom>
      <diagonal/>
    </border>
    <border>
      <left style="thin">
        <color indexed="64"/>
      </left>
      <right/>
      <top/>
      <bottom/>
      <diagonal/>
    </border>
  </borders>
  <cellStyleXfs count="4">
    <xf numFmtId="0" fontId="0" fillId="0" borderId="0"/>
    <xf numFmtId="164" fontId="3" fillId="0" borderId="0" applyFont="0" applyFill="0" applyBorder="0" applyAlignment="0" applyProtection="0"/>
    <xf numFmtId="0" fontId="3" fillId="0" borderId="0"/>
    <xf numFmtId="0" fontId="3" fillId="0" borderId="0"/>
  </cellStyleXfs>
  <cellXfs count="196">
    <xf numFmtId="0" fontId="0" fillId="0" borderId="0" xfId="0"/>
    <xf numFmtId="167" fontId="1" fillId="0" borderId="0" xfId="0" applyNumberFormat="1" applyFont="1" applyBorder="1" applyAlignment="1" applyProtection="1">
      <alignment horizontal="left"/>
    </xf>
    <xf numFmtId="39" fontId="2" fillId="0" borderId="0" xfId="0" applyNumberFormat="1" applyFont="1" applyBorder="1" applyAlignment="1" applyProtection="1">
      <alignment horizontal="right"/>
    </xf>
    <xf numFmtId="4" fontId="1" fillId="0" borderId="0" xfId="0" applyNumberFormat="1" applyFont="1" applyFill="1" applyBorder="1" applyAlignment="1" applyProtection="1">
      <alignment horizontal="right"/>
    </xf>
    <xf numFmtId="1" fontId="3" fillId="0" borderId="2" xfId="0" applyNumberFormat="1" applyFont="1" applyFill="1" applyBorder="1" applyAlignment="1" applyProtection="1">
      <alignment horizontal="left" vertical="top"/>
    </xf>
    <xf numFmtId="4" fontId="3" fillId="0" borderId="2" xfId="0" applyNumberFormat="1" applyFont="1" applyFill="1" applyBorder="1" applyAlignment="1" applyProtection="1">
      <alignment horizontal="right"/>
    </xf>
    <xf numFmtId="168" fontId="3" fillId="0" borderId="6" xfId="0" applyNumberFormat="1" applyFont="1" applyFill="1" applyBorder="1" applyProtection="1"/>
    <xf numFmtId="0" fontId="3" fillId="2" borderId="2" xfId="0" applyFont="1" applyFill="1" applyBorder="1" applyAlignment="1" applyProtection="1">
      <alignment horizontal="left"/>
    </xf>
    <xf numFmtId="168" fontId="3" fillId="2" borderId="6" xfId="0" applyNumberFormat="1" applyFont="1" applyFill="1" applyBorder="1" applyProtection="1"/>
    <xf numFmtId="49" fontId="3" fillId="2" borderId="2" xfId="0" applyNumberFormat="1" applyFont="1" applyFill="1" applyBorder="1" applyAlignment="1" applyProtection="1">
      <alignment horizontal="left" vertical="top"/>
    </xf>
    <xf numFmtId="168" fontId="3" fillId="0" borderId="2" xfId="0" applyNumberFormat="1" applyFont="1" applyFill="1" applyBorder="1" applyProtection="1"/>
    <xf numFmtId="168" fontId="3" fillId="0" borderId="6" xfId="0" applyNumberFormat="1" applyFont="1" applyFill="1" applyBorder="1" applyAlignment="1" applyProtection="1"/>
    <xf numFmtId="0" fontId="3" fillId="0" borderId="2" xfId="0" applyNumberFormat="1" applyFont="1" applyFill="1" applyBorder="1" applyAlignment="1" applyProtection="1">
      <alignment horizontal="left" vertical="top"/>
    </xf>
    <xf numFmtId="0" fontId="3" fillId="2" borderId="2" xfId="0" applyNumberFormat="1" applyFont="1" applyFill="1" applyBorder="1" applyAlignment="1" applyProtection="1">
      <alignment horizontal="left"/>
    </xf>
    <xf numFmtId="165" fontId="3" fillId="0" borderId="6" xfId="0" applyNumberFormat="1" applyFont="1" applyFill="1" applyBorder="1" applyProtection="1"/>
    <xf numFmtId="37" fontId="3" fillId="0" borderId="2" xfId="0" applyNumberFormat="1" applyFont="1" applyFill="1" applyBorder="1" applyProtection="1"/>
    <xf numFmtId="169" fontId="3" fillId="0" borderId="2" xfId="0" applyNumberFormat="1" applyFont="1" applyFill="1" applyBorder="1" applyAlignment="1" applyProtection="1">
      <alignment horizontal="right"/>
    </xf>
    <xf numFmtId="0" fontId="3" fillId="0" borderId="2" xfId="0" quotePrefix="1" applyNumberFormat="1" applyFont="1" applyFill="1" applyBorder="1" applyAlignment="1" applyProtection="1">
      <alignment horizontal="left" vertical="top"/>
    </xf>
    <xf numFmtId="49" fontId="3" fillId="0" borderId="2" xfId="0" applyNumberFormat="1" applyFont="1" applyFill="1" applyBorder="1" applyAlignment="1" applyProtection="1">
      <alignment horizontal="left" vertical="top"/>
    </xf>
    <xf numFmtId="169" fontId="3" fillId="0" borderId="2" xfId="0" applyNumberFormat="1" applyFont="1" applyFill="1" applyBorder="1" applyProtection="1"/>
    <xf numFmtId="166" fontId="9" fillId="0" borderId="0" xfId="0" applyNumberFormat="1" applyFont="1" applyFill="1" applyBorder="1" applyAlignment="1" applyProtection="1">
      <alignment horizontal="right" vertical="center"/>
    </xf>
    <xf numFmtId="4" fontId="3" fillId="0" borderId="2" xfId="0" applyNumberFormat="1" applyFont="1" applyFill="1" applyBorder="1" applyProtection="1"/>
    <xf numFmtId="4" fontId="9" fillId="0" borderId="10" xfId="0" applyNumberFormat="1" applyFont="1" applyFill="1" applyBorder="1" applyAlignment="1" applyProtection="1">
      <alignment horizontal="right"/>
    </xf>
    <xf numFmtId="169" fontId="9" fillId="0" borderId="2" xfId="0" applyNumberFormat="1" applyFont="1" applyBorder="1" applyProtection="1">
      <protection locked="0"/>
    </xf>
    <xf numFmtId="167" fontId="1" fillId="0" borderId="0" xfId="0" applyNumberFormat="1" applyFont="1" applyFill="1" applyBorder="1" applyAlignment="1" applyProtection="1">
      <alignment horizontal="left"/>
    </xf>
    <xf numFmtId="7" fontId="2" fillId="0" borderId="0" xfId="0" applyNumberFormat="1" applyFont="1" applyFill="1" applyBorder="1" applyAlignment="1" applyProtection="1">
      <alignment horizontal="right"/>
    </xf>
    <xf numFmtId="7" fontId="9" fillId="0" borderId="1" xfId="0" applyNumberFormat="1" applyFont="1" applyBorder="1" applyAlignment="1" applyProtection="1">
      <alignment horizontal="right"/>
    </xf>
    <xf numFmtId="167" fontId="3" fillId="3" borderId="5" xfId="0" applyNumberFormat="1" applyFont="1" applyFill="1" applyBorder="1" applyAlignment="1" applyProtection="1">
      <alignment horizontal="left"/>
    </xf>
    <xf numFmtId="7" fontId="9" fillId="3" borderId="1" xfId="0" applyNumberFormat="1" applyFont="1" applyFill="1" applyBorder="1" applyAlignment="1" applyProtection="1">
      <alignment horizontal="right"/>
    </xf>
    <xf numFmtId="49" fontId="3" fillId="0" borderId="1" xfId="0" applyNumberFormat="1" applyFont="1" applyBorder="1" applyAlignment="1" applyProtection="1">
      <alignment horizontal="left" vertical="top"/>
    </xf>
    <xf numFmtId="0" fontId="3" fillId="2" borderId="0" xfId="0" applyFont="1" applyFill="1" applyBorder="1" applyAlignment="1" applyProtection="1">
      <alignment horizontal="left"/>
    </xf>
    <xf numFmtId="4" fontId="10" fillId="3" borderId="3" xfId="0" applyNumberFormat="1" applyFont="1" applyFill="1" applyBorder="1" applyAlignment="1" applyProtection="1">
      <alignment horizontal="right"/>
    </xf>
    <xf numFmtId="169" fontId="9" fillId="3" borderId="9" xfId="0" applyNumberFormat="1" applyFont="1" applyFill="1" applyBorder="1" applyAlignment="1" applyProtection="1">
      <alignment horizontal="right" vertical="center"/>
    </xf>
    <xf numFmtId="169" fontId="3" fillId="0" borderId="2" xfId="0" applyNumberFormat="1" applyFont="1" applyBorder="1" applyProtection="1">
      <protection locked="0"/>
    </xf>
    <xf numFmtId="166" fontId="9" fillId="3" borderId="9" xfId="0" applyNumberFormat="1" applyFont="1" applyFill="1" applyBorder="1" applyAlignment="1" applyProtection="1">
      <alignment horizontal="right" vertical="center"/>
    </xf>
    <xf numFmtId="49" fontId="3" fillId="0" borderId="2" xfId="0" quotePrefix="1" applyNumberFormat="1" applyFont="1" applyFill="1" applyBorder="1" applyAlignment="1" applyProtection="1">
      <alignment horizontal="left" vertical="top"/>
    </xf>
    <xf numFmtId="39" fontId="10" fillId="3" borderId="3" xfId="0" applyNumberFormat="1" applyFont="1" applyFill="1" applyBorder="1" applyAlignment="1" applyProtection="1">
      <alignment horizontal="right" vertical="center"/>
    </xf>
    <xf numFmtId="169" fontId="3" fillId="0" borderId="2" xfId="0" applyNumberFormat="1" applyFont="1" applyFill="1" applyBorder="1" applyProtection="1">
      <protection locked="0"/>
    </xf>
    <xf numFmtId="169" fontId="3" fillId="0" borderId="2" xfId="0" applyNumberFormat="1" applyFont="1" applyFill="1" applyBorder="1" applyAlignment="1" applyProtection="1">
      <protection locked="0"/>
    </xf>
    <xf numFmtId="166" fontId="3" fillId="0" borderId="2" xfId="0" applyNumberFormat="1" applyFont="1" applyFill="1" applyBorder="1" applyProtection="1">
      <protection locked="0"/>
    </xf>
    <xf numFmtId="4" fontId="3" fillId="0" borderId="2" xfId="0" applyNumberFormat="1" applyFont="1" applyFill="1" applyBorder="1" applyProtection="1">
      <protection locked="0"/>
    </xf>
    <xf numFmtId="0" fontId="6" fillId="0" borderId="0" xfId="0" applyFont="1" applyProtection="1"/>
    <xf numFmtId="0" fontId="0" fillId="2" borderId="0" xfId="0" applyFont="1" applyFill="1" applyProtection="1"/>
    <xf numFmtId="0" fontId="0" fillId="0" borderId="0" xfId="0" applyFont="1" applyProtection="1"/>
    <xf numFmtId="0" fontId="4" fillId="0" borderId="0" xfId="0" applyFont="1" applyProtection="1"/>
    <xf numFmtId="0" fontId="1" fillId="0" borderId="0" xfId="0" applyFont="1" applyFill="1" applyBorder="1" applyAlignment="1" applyProtection="1">
      <alignment horizontal="right"/>
    </xf>
    <xf numFmtId="0" fontId="1" fillId="0" borderId="0" xfId="0" applyFont="1" applyFill="1" applyBorder="1" applyProtection="1"/>
    <xf numFmtId="165" fontId="1" fillId="0" borderId="0" xfId="0" applyNumberFormat="1" applyFont="1" applyFill="1" applyBorder="1" applyProtection="1"/>
    <xf numFmtId="4" fontId="1" fillId="0" borderId="0" xfId="0" applyNumberFormat="1" applyFont="1" applyFill="1" applyBorder="1" applyProtection="1"/>
    <xf numFmtId="0" fontId="1" fillId="0" borderId="0" xfId="0" applyFont="1" applyFill="1" applyAlignment="1" applyProtection="1">
      <alignment vertical="top" wrapText="1"/>
    </xf>
    <xf numFmtId="0" fontId="1" fillId="0" borderId="0" xfId="0" applyFont="1" applyFill="1" applyAlignment="1" applyProtection="1"/>
    <xf numFmtId="4" fontId="1" fillId="0" borderId="0" xfId="0" applyNumberFormat="1" applyFont="1" applyFill="1" applyAlignment="1" applyProtection="1">
      <alignment horizontal="center"/>
    </xf>
    <xf numFmtId="4" fontId="1" fillId="0" borderId="0" xfId="0" applyNumberFormat="1" applyFont="1" applyFill="1" applyAlignment="1" applyProtection="1"/>
    <xf numFmtId="0" fontId="4" fillId="0" borderId="0" xfId="0" applyFont="1" applyFill="1" applyProtection="1"/>
    <xf numFmtId="0" fontId="1" fillId="0" borderId="0" xfId="0" applyFont="1" applyFill="1" applyAlignment="1" applyProtection="1">
      <alignment vertical="top"/>
    </xf>
    <xf numFmtId="3" fontId="1" fillId="2" borderId="0" xfId="0" applyNumberFormat="1" applyFont="1" applyFill="1" applyAlignment="1" applyProtection="1">
      <alignment vertical="top"/>
    </xf>
    <xf numFmtId="4" fontId="1" fillId="0" borderId="0" xfId="0" applyNumberFormat="1" applyFont="1" applyFill="1" applyBorder="1" applyAlignment="1" applyProtection="1"/>
    <xf numFmtId="167" fontId="1" fillId="0" borderId="0" xfId="0" applyNumberFormat="1" applyFont="1" applyProtection="1"/>
    <xf numFmtId="164" fontId="1" fillId="0" borderId="0" xfId="1" applyFont="1" applyProtection="1"/>
    <xf numFmtId="0" fontId="9" fillId="0" borderId="1" xfId="0" applyFont="1" applyFill="1" applyBorder="1" applyAlignment="1" applyProtection="1">
      <alignment horizontal="left" vertical="top"/>
    </xf>
    <xf numFmtId="0" fontId="9" fillId="2" borderId="5" xfId="0" applyFont="1" applyFill="1" applyBorder="1" applyAlignment="1" applyProtection="1">
      <alignment horizontal="center"/>
    </xf>
    <xf numFmtId="0" fontId="9" fillId="0" borderId="5" xfId="0" applyFont="1" applyFill="1" applyBorder="1" applyAlignment="1" applyProtection="1">
      <alignment horizontal="center"/>
    </xf>
    <xf numFmtId="0" fontId="3" fillId="0" borderId="5" xfId="0" applyFont="1" applyFill="1" applyBorder="1" applyAlignment="1" applyProtection="1">
      <alignment horizontal="center"/>
    </xf>
    <xf numFmtId="167" fontId="3" fillId="0" borderId="3" xfId="0" applyNumberFormat="1" applyFont="1" applyBorder="1" applyProtection="1"/>
    <xf numFmtId="0" fontId="9" fillId="0" borderId="1" xfId="0" applyFont="1" applyFill="1" applyBorder="1" applyAlignment="1" applyProtection="1">
      <alignment horizontal="center"/>
    </xf>
    <xf numFmtId="16" fontId="3" fillId="3" borderId="1" xfId="0" quotePrefix="1" applyNumberFormat="1" applyFont="1" applyFill="1" applyBorder="1" applyAlignment="1" applyProtection="1">
      <alignment horizontal="left" vertical="top"/>
    </xf>
    <xf numFmtId="0" fontId="9" fillId="3" borderId="5" xfId="0" applyFont="1" applyFill="1" applyBorder="1" applyProtection="1"/>
    <xf numFmtId="167" fontId="3" fillId="3" borderId="5" xfId="0" applyNumberFormat="1" applyFont="1" applyFill="1" applyBorder="1" applyProtection="1"/>
    <xf numFmtId="167" fontId="3" fillId="3" borderId="3" xfId="0" applyNumberFormat="1" applyFont="1" applyFill="1" applyBorder="1" applyProtection="1"/>
    <xf numFmtId="167" fontId="1" fillId="0" borderId="0" xfId="0" applyNumberFormat="1" applyFont="1" applyFill="1" applyProtection="1"/>
    <xf numFmtId="167" fontId="1" fillId="0" borderId="0" xfId="0" applyNumberFormat="1" applyFont="1" applyFill="1" applyAlignment="1" applyProtection="1">
      <alignment horizontal="right"/>
    </xf>
    <xf numFmtId="16" fontId="2" fillId="0" borderId="0" xfId="0" quotePrefix="1" applyNumberFormat="1" applyFont="1" applyFill="1" applyBorder="1" applyAlignment="1" applyProtection="1">
      <alignment horizontal="left" vertical="top"/>
    </xf>
    <xf numFmtId="0" fontId="2" fillId="0" borderId="0" xfId="0" applyFont="1" applyFill="1" applyBorder="1" applyProtection="1"/>
    <xf numFmtId="167" fontId="1" fillId="0" borderId="0" xfId="0" applyNumberFormat="1" applyFont="1" applyFill="1" applyBorder="1" applyProtection="1"/>
    <xf numFmtId="0" fontId="2" fillId="2" borderId="0" xfId="0" applyFont="1" applyFill="1" applyBorder="1" applyProtection="1"/>
    <xf numFmtId="167" fontId="1" fillId="0" borderId="0" xfId="0" applyNumberFormat="1" applyFont="1" applyBorder="1" applyProtection="1"/>
    <xf numFmtId="0" fontId="9" fillId="3" borderId="1" xfId="0" applyFont="1" applyFill="1" applyBorder="1" applyAlignment="1" applyProtection="1">
      <alignment horizontal="center"/>
    </xf>
    <xf numFmtId="168" fontId="9" fillId="3" borderId="3" xfId="0" applyNumberFormat="1" applyFont="1" applyFill="1" applyBorder="1" applyAlignment="1" applyProtection="1">
      <alignment horizontal="center"/>
    </xf>
    <xf numFmtId="4" fontId="9" fillId="3" borderId="1" xfId="0" applyNumberFormat="1" applyFont="1" applyFill="1" applyBorder="1" applyAlignment="1" applyProtection="1">
      <alignment horizontal="center"/>
    </xf>
    <xf numFmtId="0" fontId="9" fillId="2" borderId="4" xfId="0" applyFont="1" applyFill="1" applyBorder="1" applyAlignment="1" applyProtection="1">
      <alignment horizontal="center"/>
    </xf>
    <xf numFmtId="168" fontId="9" fillId="2" borderId="5" xfId="0" applyNumberFormat="1" applyFont="1" applyFill="1" applyBorder="1" applyAlignment="1" applyProtection="1">
      <alignment horizontal="center"/>
    </xf>
    <xf numFmtId="4" fontId="9" fillId="2" borderId="5" xfId="0" applyNumberFormat="1" applyFont="1" applyFill="1" applyBorder="1" applyAlignment="1" applyProtection="1">
      <alignment horizontal="center"/>
    </xf>
    <xf numFmtId="4" fontId="9" fillId="2" borderId="3" xfId="0" applyNumberFormat="1" applyFont="1" applyFill="1" applyBorder="1" applyAlignment="1" applyProtection="1">
      <alignment horizontal="center"/>
    </xf>
    <xf numFmtId="49" fontId="9" fillId="3" borderId="4" xfId="0" quotePrefix="1" applyNumberFormat="1" applyFont="1" applyFill="1" applyBorder="1" applyAlignment="1" applyProtection="1">
      <alignment horizontal="left" vertical="top"/>
    </xf>
    <xf numFmtId="167" fontId="9" fillId="3" borderId="5" xfId="0" applyNumberFormat="1" applyFont="1" applyFill="1" applyBorder="1" applyAlignment="1" applyProtection="1">
      <alignment horizontal="left"/>
    </xf>
    <xf numFmtId="0" fontId="10" fillId="3" borderId="5" xfId="0" applyFont="1" applyFill="1" applyBorder="1" applyProtection="1"/>
    <xf numFmtId="165" fontId="10" fillId="3" borderId="5" xfId="0" applyNumberFormat="1" applyFont="1" applyFill="1" applyBorder="1" applyProtection="1"/>
    <xf numFmtId="4" fontId="10" fillId="3" borderId="5" xfId="0" applyNumberFormat="1" applyFont="1" applyFill="1" applyBorder="1" applyProtection="1"/>
    <xf numFmtId="0" fontId="3" fillId="0" borderId="2" xfId="0" applyFont="1" applyFill="1" applyBorder="1" applyProtection="1"/>
    <xf numFmtId="0" fontId="3" fillId="0" borderId="2" xfId="0" applyFont="1" applyBorder="1" applyAlignment="1" applyProtection="1">
      <alignment horizontal="left" vertical="top" wrapText="1"/>
    </xf>
    <xf numFmtId="0" fontId="3" fillId="2" borderId="2" xfId="0" applyFont="1" applyFill="1" applyBorder="1" applyAlignment="1" applyProtection="1">
      <alignment horizontal="left" vertical="top" wrapText="1"/>
    </xf>
    <xf numFmtId="0" fontId="3" fillId="0" borderId="2" xfId="0" quotePrefix="1" applyFont="1" applyBorder="1" applyAlignment="1" applyProtection="1">
      <alignment horizontal="left" vertical="top" wrapText="1"/>
    </xf>
    <xf numFmtId="0" fontId="3" fillId="0" borderId="2" xfId="0" quotePrefix="1" applyFont="1" applyBorder="1" applyAlignment="1" applyProtection="1">
      <alignment horizontal="left" wrapText="1"/>
    </xf>
    <xf numFmtId="0" fontId="3" fillId="0" borderId="2" xfId="0" quotePrefix="1" applyFont="1" applyBorder="1" applyAlignment="1" applyProtection="1">
      <alignment horizontal="left" vertical="top"/>
    </xf>
    <xf numFmtId="168" fontId="11" fillId="0" borderId="6" xfId="0" applyNumberFormat="1" applyFont="1" applyFill="1" applyBorder="1" applyProtection="1"/>
    <xf numFmtId="0" fontId="3" fillId="0" borderId="2" xfId="0" applyFont="1" applyFill="1" applyBorder="1" applyAlignment="1" applyProtection="1">
      <alignment horizontal="left" vertical="top" wrapText="1"/>
    </xf>
    <xf numFmtId="49" fontId="3" fillId="0" borderId="2" xfId="0" quotePrefix="1" applyNumberFormat="1" applyFont="1" applyBorder="1" applyAlignment="1" applyProtection="1">
      <alignment horizontal="left" vertical="top" wrapText="1"/>
    </xf>
    <xf numFmtId="0" fontId="3" fillId="0" borderId="2" xfId="0" applyFont="1" applyBorder="1" applyProtection="1"/>
    <xf numFmtId="2" fontId="3" fillId="0" borderId="6" xfId="0" applyNumberFormat="1" applyFont="1" applyBorder="1" applyProtection="1"/>
    <xf numFmtId="169" fontId="3" fillId="0" borderId="2" xfId="0" applyNumberFormat="1" applyFont="1" applyBorder="1" applyProtection="1"/>
    <xf numFmtId="0" fontId="9" fillId="3" borderId="4" xfId="0" quotePrefix="1" applyFont="1" applyFill="1" applyBorder="1" applyAlignment="1" applyProtection="1">
      <alignment horizontal="left" vertical="top"/>
    </xf>
    <xf numFmtId="2" fontId="10" fillId="3" borderId="5" xfId="0" applyNumberFormat="1" applyFont="1" applyFill="1" applyBorder="1" applyProtection="1"/>
    <xf numFmtId="169" fontId="14" fillId="3" borderId="5" xfId="0" applyNumberFormat="1" applyFont="1" applyFill="1" applyBorder="1" applyProtection="1"/>
    <xf numFmtId="169" fontId="10" fillId="3" borderId="3" xfId="0" applyNumberFormat="1" applyFont="1" applyFill="1" applyBorder="1" applyAlignment="1" applyProtection="1">
      <alignment horizontal="right"/>
    </xf>
    <xf numFmtId="0" fontId="3" fillId="2" borderId="2" xfId="0" applyFont="1" applyFill="1" applyBorder="1" applyAlignment="1" applyProtection="1">
      <alignment vertical="top" wrapText="1"/>
    </xf>
    <xf numFmtId="0" fontId="3" fillId="2" borderId="2" xfId="0" applyFont="1" applyFill="1" applyBorder="1" applyAlignment="1" applyProtection="1">
      <alignment vertical="top" wrapText="1" readingOrder="1"/>
    </xf>
    <xf numFmtId="0" fontId="3" fillId="0" borderId="2" xfId="0" applyFont="1" applyFill="1" applyBorder="1" applyAlignment="1" applyProtection="1"/>
    <xf numFmtId="0" fontId="3" fillId="2" borderId="2" xfId="0" applyNumberFormat="1" applyFont="1" applyFill="1" applyBorder="1" applyAlignment="1" applyProtection="1">
      <alignment vertical="top" wrapText="1"/>
    </xf>
    <xf numFmtId="0" fontId="3" fillId="0" borderId="2" xfId="0" applyNumberFormat="1" applyFont="1" applyFill="1" applyBorder="1" applyProtection="1"/>
    <xf numFmtId="0" fontId="3" fillId="2" borderId="2" xfId="0" applyNumberFormat="1" applyFont="1" applyFill="1" applyBorder="1" applyAlignment="1" applyProtection="1">
      <alignment horizontal="left" vertical="top" wrapText="1"/>
    </xf>
    <xf numFmtId="49" fontId="3" fillId="0" borderId="2" xfId="0" applyNumberFormat="1" applyFont="1" applyFill="1" applyBorder="1" applyAlignment="1" applyProtection="1">
      <alignment horizontal="right" vertical="top"/>
    </xf>
    <xf numFmtId="49" fontId="3" fillId="2" borderId="2" xfId="0" applyNumberFormat="1" applyFont="1" applyFill="1" applyBorder="1" applyAlignment="1" applyProtection="1">
      <alignment horizontal="left" vertical="top" wrapText="1"/>
    </xf>
    <xf numFmtId="49" fontId="3" fillId="0" borderId="0" xfId="0" applyNumberFormat="1" applyFont="1" applyAlignment="1" applyProtection="1">
      <alignment vertical="top" wrapText="1"/>
    </xf>
    <xf numFmtId="169" fontId="3" fillId="3" borderId="3" xfId="0" applyNumberFormat="1" applyFont="1" applyFill="1" applyBorder="1" applyProtection="1"/>
    <xf numFmtId="4" fontId="3" fillId="0" borderId="2" xfId="0" applyNumberFormat="1" applyFont="1" applyBorder="1" applyAlignment="1" applyProtection="1">
      <alignment horizontal="left" vertical="top" wrapText="1"/>
    </xf>
    <xf numFmtId="4" fontId="3" fillId="0" borderId="2" xfId="0" applyNumberFormat="1" applyFont="1" applyBorder="1" applyProtection="1"/>
    <xf numFmtId="0" fontId="3" fillId="0" borderId="2" xfId="0" applyFont="1" applyBorder="1" applyAlignment="1" applyProtection="1">
      <alignment horizontal="left"/>
    </xf>
    <xf numFmtId="0" fontId="3" fillId="0" borderId="2" xfId="0" applyFont="1" applyBorder="1" applyAlignment="1" applyProtection="1">
      <alignment horizontal="left" vertical="top"/>
    </xf>
    <xf numFmtId="0" fontId="9" fillId="3" borderId="7" xfId="0" applyNumberFormat="1" applyFont="1" applyFill="1" applyBorder="1" applyAlignment="1" applyProtection="1">
      <alignment horizontal="left" vertical="center"/>
    </xf>
    <xf numFmtId="0" fontId="9" fillId="3" borderId="8" xfId="0" applyNumberFormat="1" applyFont="1" applyFill="1" applyBorder="1" applyAlignment="1" applyProtection="1">
      <alignment horizontal="left" vertical="center"/>
    </xf>
    <xf numFmtId="0" fontId="10" fillId="3" borderId="8" xfId="0" applyNumberFormat="1" applyFont="1" applyFill="1" applyBorder="1" applyAlignment="1" applyProtection="1">
      <alignment vertical="center"/>
    </xf>
    <xf numFmtId="165" fontId="10" fillId="3" borderId="8" xfId="0" applyNumberFormat="1" applyFont="1" applyFill="1" applyBorder="1" applyAlignment="1" applyProtection="1">
      <alignment vertical="center"/>
    </xf>
    <xf numFmtId="0" fontId="9" fillId="0" borderId="0" xfId="0" applyNumberFormat="1" applyFont="1" applyFill="1" applyBorder="1" applyAlignment="1" applyProtection="1">
      <alignment horizontal="left" vertical="center"/>
    </xf>
    <xf numFmtId="0" fontId="9" fillId="2" borderId="0" xfId="0" applyNumberFormat="1" applyFont="1" applyFill="1" applyBorder="1" applyAlignment="1" applyProtection="1">
      <alignment horizontal="left" vertical="center"/>
    </xf>
    <xf numFmtId="0" fontId="10" fillId="0" borderId="0" xfId="0" applyNumberFormat="1" applyFont="1" applyFill="1" applyBorder="1" applyAlignment="1" applyProtection="1">
      <alignment vertical="center"/>
    </xf>
    <xf numFmtId="165" fontId="10" fillId="0" borderId="0" xfId="0" applyNumberFormat="1" applyFont="1" applyFill="1" applyBorder="1" applyAlignment="1" applyProtection="1">
      <alignment vertical="center"/>
    </xf>
    <xf numFmtId="0" fontId="3" fillId="2" borderId="0" xfId="0" applyFont="1" applyFill="1" applyBorder="1" applyAlignment="1" applyProtection="1">
      <alignment horizontal="left" vertical="top" wrapText="1"/>
    </xf>
    <xf numFmtId="167" fontId="3" fillId="0" borderId="0" xfId="0" applyNumberFormat="1" applyFont="1" applyProtection="1"/>
    <xf numFmtId="0" fontId="3" fillId="0" borderId="0" xfId="0" applyFont="1" applyFill="1" applyProtection="1"/>
    <xf numFmtId="165" fontId="3" fillId="0" borderId="2" xfId="0" applyNumberFormat="1" applyFont="1" applyFill="1" applyBorder="1" applyProtection="1"/>
    <xf numFmtId="0" fontId="3" fillId="0" borderId="11" xfId="0" applyFont="1" applyBorder="1" applyProtection="1"/>
    <xf numFmtId="2" fontId="3" fillId="0" borderId="2" xfId="0" applyNumberFormat="1" applyFont="1" applyBorder="1" applyProtection="1"/>
    <xf numFmtId="169" fontId="3" fillId="0" borderId="2" xfId="2" applyNumberFormat="1" applyBorder="1" applyProtection="1"/>
    <xf numFmtId="0" fontId="3" fillId="0" borderId="2" xfId="0" applyFont="1" applyBorder="1" applyAlignment="1" applyProtection="1">
      <alignment vertical="top" wrapText="1"/>
    </xf>
    <xf numFmtId="0" fontId="3" fillId="0" borderId="2" xfId="0" applyFont="1" applyBorder="1" applyAlignment="1" applyProtection="1">
      <alignment wrapText="1"/>
    </xf>
    <xf numFmtId="0" fontId="3" fillId="0" borderId="0" xfId="0" applyFont="1" applyProtection="1"/>
    <xf numFmtId="1" fontId="9" fillId="0" borderId="10" xfId="0" applyNumberFormat="1" applyFont="1" applyFill="1" applyBorder="1" applyAlignment="1" applyProtection="1">
      <alignment horizontal="left" vertical="top"/>
    </xf>
    <xf numFmtId="0" fontId="9" fillId="2" borderId="10" xfId="0" applyFont="1" applyFill="1" applyBorder="1" applyAlignment="1" applyProtection="1">
      <alignment horizontal="left"/>
    </xf>
    <xf numFmtId="0" fontId="10" fillId="0" borderId="10" xfId="0" applyFont="1" applyFill="1" applyBorder="1" applyProtection="1"/>
    <xf numFmtId="165" fontId="10" fillId="0" borderId="10" xfId="0" applyNumberFormat="1" applyFont="1" applyFill="1" applyBorder="1" applyProtection="1"/>
    <xf numFmtId="49" fontId="9" fillId="3" borderId="4" xfId="0" applyNumberFormat="1" applyFont="1" applyFill="1" applyBorder="1" applyAlignment="1" applyProtection="1">
      <alignment horizontal="left" vertical="top"/>
    </xf>
    <xf numFmtId="167" fontId="9" fillId="3" borderId="5" xfId="0" applyNumberFormat="1" applyFont="1" applyFill="1" applyBorder="1" applyAlignment="1" applyProtection="1">
      <alignment horizontal="left" vertical="center"/>
    </xf>
    <xf numFmtId="0" fontId="10" fillId="3" borderId="5" xfId="0" applyNumberFormat="1" applyFont="1" applyFill="1" applyBorder="1" applyAlignment="1" applyProtection="1">
      <alignment vertical="center"/>
    </xf>
    <xf numFmtId="165" fontId="10" fillId="3" borderId="5" xfId="0" applyNumberFormat="1" applyFont="1" applyFill="1" applyBorder="1" applyAlignment="1" applyProtection="1">
      <alignment vertical="center"/>
    </xf>
    <xf numFmtId="167" fontId="1" fillId="0" borderId="0" xfId="0" applyNumberFormat="1" applyFont="1" applyAlignment="1" applyProtection="1">
      <alignment horizontal="left" vertical="top"/>
    </xf>
    <xf numFmtId="167" fontId="1" fillId="2" borderId="0" xfId="0" applyNumberFormat="1" applyFont="1" applyFill="1" applyAlignment="1" applyProtection="1">
      <alignment wrapText="1"/>
    </xf>
    <xf numFmtId="2" fontId="1" fillId="0" borderId="0" xfId="0" applyNumberFormat="1" applyFont="1" applyProtection="1"/>
    <xf numFmtId="0" fontId="3" fillId="0" borderId="2" xfId="0" quotePrefix="1" applyFont="1" applyFill="1" applyBorder="1" applyAlignment="1" applyProtection="1">
      <alignment horizontal="left" vertical="top"/>
    </xf>
    <xf numFmtId="10" fontId="3" fillId="0" borderId="6" xfId="0" applyNumberFormat="1" applyFont="1" applyFill="1" applyBorder="1" applyProtection="1"/>
    <xf numFmtId="169" fontId="9" fillId="0" borderId="2" xfId="0" applyNumberFormat="1" applyFont="1" applyFill="1" applyBorder="1" applyProtection="1">
      <protection locked="0"/>
    </xf>
    <xf numFmtId="2" fontId="3" fillId="0" borderId="6" xfId="0" applyNumberFormat="1" applyFont="1" applyFill="1" applyBorder="1" applyProtection="1"/>
    <xf numFmtId="167" fontId="3" fillId="0" borderId="4" xfId="0" applyNumberFormat="1" applyFont="1" applyBorder="1" applyAlignment="1" applyProtection="1">
      <alignment wrapText="1"/>
    </xf>
    <xf numFmtId="0" fontId="12" fillId="0" borderId="5" xfId="0" applyFont="1" applyBorder="1" applyAlignment="1" applyProtection="1"/>
    <xf numFmtId="0" fontId="12" fillId="0" borderId="3" xfId="0" applyFont="1" applyBorder="1" applyAlignment="1" applyProtection="1"/>
    <xf numFmtId="0" fontId="10" fillId="3" borderId="8" xfId="0" applyNumberFormat="1" applyFont="1" applyFill="1" applyBorder="1" applyAlignment="1" applyProtection="1">
      <alignment vertical="center"/>
      <protection locked="0"/>
    </xf>
    <xf numFmtId="0" fontId="10" fillId="0" borderId="0" xfId="0" applyNumberFormat="1" applyFont="1" applyFill="1" applyBorder="1" applyAlignment="1" applyProtection="1">
      <alignment vertical="center"/>
      <protection locked="0"/>
    </xf>
    <xf numFmtId="4" fontId="10" fillId="3" borderId="5" xfId="0" applyNumberFormat="1" applyFont="1" applyFill="1" applyBorder="1" applyProtection="1">
      <protection locked="0"/>
    </xf>
    <xf numFmtId="4" fontId="10" fillId="0" borderId="10" xfId="0" applyNumberFormat="1" applyFont="1" applyFill="1" applyBorder="1" applyProtection="1">
      <protection locked="0"/>
    </xf>
    <xf numFmtId="0" fontId="10" fillId="3" borderId="5" xfId="0" applyNumberFormat="1" applyFont="1" applyFill="1" applyBorder="1" applyAlignment="1" applyProtection="1">
      <alignment vertical="center"/>
      <protection locked="0"/>
    </xf>
    <xf numFmtId="1" fontId="9" fillId="3" borderId="7" xfId="0" applyNumberFormat="1" applyFont="1" applyFill="1" applyBorder="1" applyAlignment="1" applyProtection="1">
      <alignment horizontal="left" vertical="center" wrapText="1"/>
    </xf>
    <xf numFmtId="0" fontId="12" fillId="3" borderId="8" xfId="0" applyFont="1" applyFill="1" applyBorder="1" applyAlignment="1" applyProtection="1">
      <alignment vertical="center"/>
    </xf>
    <xf numFmtId="1" fontId="9" fillId="3" borderId="8" xfId="0" applyNumberFormat="1" applyFont="1" applyFill="1" applyBorder="1" applyAlignment="1" applyProtection="1">
      <alignment horizontal="left" vertical="center" wrapText="1"/>
    </xf>
    <xf numFmtId="49" fontId="3" fillId="0" borderId="0" xfId="0" applyNumberFormat="1" applyFont="1" applyAlignment="1" applyProtection="1">
      <alignment horizontal="left" vertical="top" wrapText="1"/>
    </xf>
    <xf numFmtId="0" fontId="0" fillId="0" borderId="0" xfId="0" applyAlignment="1" applyProtection="1">
      <alignment horizontal="left" vertical="top"/>
    </xf>
    <xf numFmtId="0" fontId="2" fillId="0" borderId="0" xfId="0" applyFont="1" applyFill="1" applyBorder="1" applyAlignment="1" applyProtection="1">
      <alignment horizontal="left"/>
    </xf>
    <xf numFmtId="0" fontId="13" fillId="0" borderId="0" xfId="0" applyFont="1" applyAlignment="1" applyProtection="1">
      <alignment horizontal="left"/>
    </xf>
    <xf numFmtId="0" fontId="13" fillId="0" borderId="0" xfId="0" applyFont="1" applyAlignment="1" applyProtection="1"/>
    <xf numFmtId="16" fontId="2" fillId="0" borderId="0" xfId="0" applyNumberFormat="1" applyFont="1" applyFill="1" applyBorder="1" applyAlignment="1" applyProtection="1">
      <alignment horizontal="left" vertical="top"/>
    </xf>
    <xf numFmtId="0" fontId="1" fillId="0" borderId="0" xfId="0" applyFont="1" applyAlignment="1" applyProtection="1">
      <alignment horizontal="left"/>
    </xf>
    <xf numFmtId="0" fontId="1" fillId="0" borderId="0" xfId="2" applyFont="1" applyFill="1" applyBorder="1" applyAlignment="1" applyProtection="1">
      <alignment horizontal="left"/>
    </xf>
    <xf numFmtId="0" fontId="1" fillId="0" borderId="0" xfId="0" applyFont="1" applyProtection="1"/>
    <xf numFmtId="167" fontId="3" fillId="0" borderId="4" xfId="0" applyNumberFormat="1" applyFont="1" applyBorder="1" applyAlignment="1" applyProtection="1">
      <alignment wrapText="1"/>
    </xf>
    <xf numFmtId="0" fontId="12" fillId="0" borderId="5" xfId="0" applyFont="1" applyBorder="1" applyAlignment="1" applyProtection="1"/>
    <xf numFmtId="0" fontId="12" fillId="0" borderId="3" xfId="0" applyFont="1" applyBorder="1" applyAlignment="1" applyProtection="1"/>
    <xf numFmtId="0" fontId="7" fillId="0" borderId="0" xfId="0" applyFont="1" applyFill="1" applyBorder="1" applyAlignment="1" applyProtection="1">
      <alignment horizontal="left" wrapText="1"/>
    </xf>
    <xf numFmtId="0" fontId="8" fillId="0" borderId="0" xfId="0" applyFont="1" applyAlignment="1" applyProtection="1">
      <alignment horizontal="left"/>
    </xf>
    <xf numFmtId="0" fontId="8" fillId="0" borderId="0" xfId="0" applyFont="1" applyAlignment="1" applyProtection="1"/>
    <xf numFmtId="3" fontId="2" fillId="0" borderId="0" xfId="0" applyNumberFormat="1" applyFont="1" applyFill="1" applyBorder="1" applyAlignment="1" applyProtection="1">
      <alignment horizontal="center"/>
    </xf>
    <xf numFmtId="0" fontId="0" fillId="0" borderId="0" xfId="0" applyFont="1" applyAlignment="1" applyProtection="1"/>
    <xf numFmtId="0" fontId="7" fillId="0" borderId="0" xfId="0" applyFont="1" applyFill="1" applyAlignment="1" applyProtection="1">
      <alignment vertical="top"/>
    </xf>
    <xf numFmtId="3" fontId="2" fillId="0" borderId="0" xfId="0" applyNumberFormat="1" applyFont="1" applyFill="1" applyAlignment="1" applyProtection="1">
      <alignment vertical="top"/>
    </xf>
    <xf numFmtId="0" fontId="13" fillId="0" borderId="0" xfId="0" applyFont="1" applyAlignment="1" applyProtection="1">
      <alignment vertical="top"/>
    </xf>
    <xf numFmtId="0" fontId="0" fillId="0" borderId="0" xfId="0" applyFont="1" applyAlignment="1" applyProtection="1">
      <alignment horizontal="left"/>
    </xf>
    <xf numFmtId="0" fontId="0" fillId="0" borderId="0" xfId="0" applyAlignment="1" applyProtection="1">
      <alignment horizontal="left" vertical="top" wrapText="1"/>
    </xf>
    <xf numFmtId="0" fontId="9" fillId="0" borderId="0" xfId="0" applyFont="1" applyAlignment="1" applyProtection="1">
      <alignment horizontal="left"/>
    </xf>
    <xf numFmtId="49" fontId="15" fillId="0" borderId="2" xfId="0" applyNumberFormat="1" applyFont="1" applyFill="1" applyBorder="1" applyAlignment="1" applyProtection="1">
      <alignment horizontal="left" vertical="top"/>
    </xf>
    <xf numFmtId="0" fontId="15" fillId="2" borderId="2" xfId="0" applyFont="1" applyFill="1" applyBorder="1" applyAlignment="1" applyProtection="1">
      <alignment horizontal="left" vertical="top" wrapText="1"/>
    </xf>
    <xf numFmtId="0" fontId="15" fillId="0" borderId="2" xfId="0" applyFont="1" applyFill="1" applyBorder="1" applyProtection="1"/>
    <xf numFmtId="168" fontId="15" fillId="2" borderId="6" xfId="0" applyNumberFormat="1" applyFont="1" applyFill="1" applyBorder="1" applyProtection="1"/>
    <xf numFmtId="169" fontId="15" fillId="0" borderId="2" xfId="0" applyNumberFormat="1" applyFont="1" applyFill="1" applyBorder="1" applyProtection="1">
      <protection locked="0"/>
    </xf>
    <xf numFmtId="169" fontId="15" fillId="0" borderId="2" xfId="0" applyNumberFormat="1" applyFont="1" applyFill="1" applyBorder="1" applyProtection="1"/>
    <xf numFmtId="0" fontId="15" fillId="0" borderId="2" xfId="0" quotePrefix="1" applyFont="1" applyBorder="1" applyAlignment="1" applyProtection="1">
      <alignment horizontal="left" vertical="top"/>
    </xf>
    <xf numFmtId="0" fontId="15" fillId="0" borderId="2" xfId="0" applyFont="1" applyBorder="1" applyAlignment="1" applyProtection="1">
      <alignment horizontal="left" vertical="top" wrapText="1"/>
    </xf>
    <xf numFmtId="0" fontId="15" fillId="0" borderId="2" xfId="0" applyFont="1" applyBorder="1" applyProtection="1"/>
    <xf numFmtId="2" fontId="15" fillId="0" borderId="6" xfId="0" applyNumberFormat="1" applyFont="1" applyBorder="1" applyProtection="1"/>
    <xf numFmtId="169" fontId="15" fillId="0" borderId="2" xfId="0" applyNumberFormat="1" applyFont="1" applyBorder="1" applyProtection="1"/>
  </cellXfs>
  <cellStyles count="4">
    <cellStyle name="Navadno" xfId="0" builtinId="0"/>
    <cellStyle name="Navadno 2" xfId="2" xr:uid="{00000000-0005-0000-0000-000001000000}"/>
    <cellStyle name="Navadno 3" xfId="3" xr:uid="{D29633CF-18A8-412F-A44A-3D9EA7FBA330}"/>
    <cellStyle name="Vejica 2" xfId="1" xr:uid="{00000000-0005-0000-0000-000002000000}"/>
  </cellStyles>
  <dxfs count="0"/>
  <tableStyles count="0" defaultTableStyle="TableStyleMedium9" defaultPivotStyle="PivotStyleLight16"/>
  <colors>
    <mruColors>
      <color rgb="FFFBFB05"/>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276225</xdr:colOff>
      <xdr:row>35</xdr:row>
      <xdr:rowOff>0</xdr:rowOff>
    </xdr:from>
    <xdr:ext cx="184731" cy="264560"/>
    <xdr:sp macro="" textlink="">
      <xdr:nvSpPr>
        <xdr:cNvPr id="2" name="PoljeZBesedilom 1">
          <a:extLst>
            <a:ext uri="{FF2B5EF4-FFF2-40B4-BE49-F238E27FC236}">
              <a16:creationId xmlns:a16="http://schemas.microsoft.com/office/drawing/2014/main" id="{00000000-0008-0000-0000-000002000000}"/>
            </a:ext>
          </a:extLst>
        </xdr:cNvPr>
        <xdr:cNvSpPr txBox="1"/>
      </xdr:nvSpPr>
      <xdr:spPr>
        <a:xfrm>
          <a:off x="6772275" y="8124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35</xdr:row>
      <xdr:rowOff>0</xdr:rowOff>
    </xdr:from>
    <xdr:ext cx="184731" cy="264560"/>
    <xdr:sp macro="" textlink="">
      <xdr:nvSpPr>
        <xdr:cNvPr id="3" name="PoljeZBesedilom 2">
          <a:extLst>
            <a:ext uri="{FF2B5EF4-FFF2-40B4-BE49-F238E27FC236}">
              <a16:creationId xmlns:a16="http://schemas.microsoft.com/office/drawing/2014/main" id="{00000000-0008-0000-0000-000003000000}"/>
            </a:ext>
          </a:extLst>
        </xdr:cNvPr>
        <xdr:cNvSpPr txBox="1"/>
      </xdr:nvSpPr>
      <xdr:spPr>
        <a:xfrm>
          <a:off x="6772275" y="9115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35</xdr:row>
      <xdr:rowOff>0</xdr:rowOff>
    </xdr:from>
    <xdr:ext cx="184731" cy="264560"/>
    <xdr:sp macro="" textlink="">
      <xdr:nvSpPr>
        <xdr:cNvPr id="4" name="PoljeZBesedilom 3">
          <a:extLst>
            <a:ext uri="{FF2B5EF4-FFF2-40B4-BE49-F238E27FC236}">
              <a16:creationId xmlns:a16="http://schemas.microsoft.com/office/drawing/2014/main" id="{00000000-0008-0000-0000-000004000000}"/>
            </a:ext>
          </a:extLst>
        </xdr:cNvPr>
        <xdr:cNvSpPr txBox="1"/>
      </xdr:nvSpPr>
      <xdr:spPr>
        <a:xfrm>
          <a:off x="3953703" y="16194984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35</xdr:row>
      <xdr:rowOff>0</xdr:rowOff>
    </xdr:from>
    <xdr:ext cx="184731" cy="264560"/>
    <xdr:sp macro="" textlink="">
      <xdr:nvSpPr>
        <xdr:cNvPr id="5" name="PoljeZBesedilom 4">
          <a:extLst>
            <a:ext uri="{FF2B5EF4-FFF2-40B4-BE49-F238E27FC236}">
              <a16:creationId xmlns:a16="http://schemas.microsoft.com/office/drawing/2014/main" id="{00000000-0008-0000-0000-000005000000}"/>
            </a:ext>
          </a:extLst>
        </xdr:cNvPr>
        <xdr:cNvSpPr txBox="1"/>
      </xdr:nvSpPr>
      <xdr:spPr>
        <a:xfrm>
          <a:off x="3953703" y="16359808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A1:L337"/>
  <sheetViews>
    <sheetView tabSelected="1" view="pageBreakPreview" topLeftCell="A161" zoomScale="110" zoomScaleNormal="100" zoomScaleSheetLayoutView="110" workbookViewId="0">
      <selection activeCell="D171" sqref="D171"/>
    </sheetView>
  </sheetViews>
  <sheetFormatPr defaultColWidth="9.140625" defaultRowHeight="15" x14ac:dyDescent="0.25"/>
  <cols>
    <col min="1" max="1" width="7.42578125" style="43" customWidth="1"/>
    <col min="2" max="2" width="42.140625" style="42" customWidth="1"/>
    <col min="3" max="3" width="8.42578125" style="43" customWidth="1"/>
    <col min="4" max="4" width="10.5703125" style="43" customWidth="1"/>
    <col min="5" max="5" width="13" style="44" customWidth="1"/>
    <col min="6" max="6" width="15" style="44" customWidth="1"/>
    <col min="7" max="16384" width="9.140625" style="43"/>
  </cols>
  <sheetData>
    <row r="1" spans="1:12" ht="23.25" x14ac:dyDescent="0.35">
      <c r="A1" s="41" t="s">
        <v>55</v>
      </c>
    </row>
    <row r="2" spans="1:12" x14ac:dyDescent="0.25">
      <c r="B2" s="43"/>
    </row>
    <row r="3" spans="1:12" x14ac:dyDescent="0.25">
      <c r="B3" s="43"/>
    </row>
    <row r="4" spans="1:12" s="46" customFormat="1" x14ac:dyDescent="0.25">
      <c r="A4" s="164" t="s">
        <v>18</v>
      </c>
      <c r="B4" s="165"/>
      <c r="C4" s="166"/>
      <c r="D4" s="166"/>
      <c r="E4" s="166"/>
      <c r="F4" s="166"/>
      <c r="G4" s="45"/>
      <c r="H4" s="45"/>
      <c r="I4" s="45"/>
      <c r="J4" s="45"/>
      <c r="K4" s="45"/>
      <c r="L4" s="45"/>
    </row>
    <row r="5" spans="1:12" s="46" customFormat="1" ht="15.75" x14ac:dyDescent="0.25">
      <c r="A5" s="174" t="s">
        <v>324</v>
      </c>
      <c r="B5" s="175"/>
      <c r="C5" s="176"/>
      <c r="D5" s="176"/>
      <c r="E5" s="176"/>
      <c r="F5" s="176"/>
      <c r="G5" s="45"/>
      <c r="H5" s="45"/>
      <c r="I5" s="45"/>
      <c r="J5" s="45"/>
      <c r="K5" s="45"/>
      <c r="L5" s="45"/>
    </row>
    <row r="6" spans="1:12" s="46" customFormat="1" x14ac:dyDescent="0.25">
      <c r="A6" s="164"/>
      <c r="B6" s="182"/>
      <c r="D6" s="47"/>
      <c r="E6" s="48"/>
      <c r="F6" s="3"/>
      <c r="G6" s="45"/>
      <c r="H6" s="45"/>
      <c r="I6" s="45"/>
      <c r="J6" s="45"/>
      <c r="K6" s="45"/>
      <c r="L6" s="45"/>
    </row>
    <row r="7" spans="1:12" s="53" customFormat="1" x14ac:dyDescent="0.25">
      <c r="A7" s="180" t="s">
        <v>17</v>
      </c>
      <c r="B7" s="181"/>
      <c r="C7" s="49"/>
      <c r="D7" s="50"/>
      <c r="E7" s="51"/>
      <c r="F7" s="52"/>
      <c r="G7" s="52"/>
    </row>
    <row r="8" spans="1:12" s="53" customFormat="1" ht="15.75" x14ac:dyDescent="0.25">
      <c r="A8" s="179" t="s">
        <v>54</v>
      </c>
      <c r="B8" s="176"/>
      <c r="C8" s="49"/>
      <c r="D8" s="50"/>
      <c r="E8" s="51"/>
      <c r="F8" s="52"/>
      <c r="G8" s="52"/>
    </row>
    <row r="9" spans="1:12" s="53" customFormat="1" x14ac:dyDescent="0.25">
      <c r="A9" s="54"/>
      <c r="B9" s="55"/>
      <c r="C9" s="54"/>
      <c r="D9" s="50"/>
      <c r="E9" s="51"/>
      <c r="F9" s="52"/>
      <c r="G9" s="52"/>
    </row>
    <row r="10" spans="1:12" s="53" customFormat="1" x14ac:dyDescent="0.25">
      <c r="A10" s="177"/>
      <c r="B10" s="178"/>
      <c r="C10" s="178"/>
      <c r="D10" s="178"/>
      <c r="E10" s="178"/>
      <c r="F10" s="178"/>
      <c r="G10" s="56"/>
    </row>
    <row r="11" spans="1:12" s="57" customFormat="1" x14ac:dyDescent="0.2">
      <c r="A11" s="167" t="s">
        <v>56</v>
      </c>
      <c r="B11" s="168"/>
      <c r="C11" s="168"/>
      <c r="D11" s="168"/>
      <c r="E11" s="168"/>
      <c r="F11" s="168"/>
      <c r="H11" s="58"/>
    </row>
    <row r="12" spans="1:12" s="57" customFormat="1" ht="14.25" x14ac:dyDescent="0.2">
      <c r="A12" s="169"/>
      <c r="B12" s="170"/>
      <c r="C12" s="170"/>
      <c r="D12" s="170"/>
      <c r="E12" s="170"/>
      <c r="F12" s="170"/>
      <c r="H12" s="58"/>
    </row>
    <row r="13" spans="1:12" s="57" customFormat="1" ht="14.25" x14ac:dyDescent="0.2">
      <c r="A13" s="59" t="s">
        <v>7</v>
      </c>
      <c r="B13" s="60" t="s">
        <v>1</v>
      </c>
      <c r="C13" s="61"/>
      <c r="D13" s="62"/>
      <c r="E13" s="63"/>
      <c r="F13" s="64" t="s">
        <v>8</v>
      </c>
      <c r="H13" s="58"/>
    </row>
    <row r="14" spans="1:12" s="57" customFormat="1" ht="14.25" x14ac:dyDescent="0.2">
      <c r="A14" s="29" t="s">
        <v>187</v>
      </c>
      <c r="B14" s="171" t="s">
        <v>188</v>
      </c>
      <c r="C14" s="172"/>
      <c r="D14" s="172"/>
      <c r="E14" s="173"/>
      <c r="F14" s="26">
        <f>F62</f>
        <v>0</v>
      </c>
      <c r="H14" s="58"/>
    </row>
    <row r="15" spans="1:12" s="57" customFormat="1" ht="14.25" x14ac:dyDescent="0.2">
      <c r="A15" s="29" t="s">
        <v>13</v>
      </c>
      <c r="B15" s="171" t="s">
        <v>189</v>
      </c>
      <c r="C15" s="172"/>
      <c r="D15" s="172"/>
      <c r="E15" s="173"/>
      <c r="F15" s="26">
        <f>F153</f>
        <v>0</v>
      </c>
      <c r="H15" s="58"/>
    </row>
    <row r="16" spans="1:12" s="57" customFormat="1" ht="14.25" x14ac:dyDescent="0.2">
      <c r="A16" s="29" t="s">
        <v>13</v>
      </c>
      <c r="B16" s="171" t="s">
        <v>190</v>
      </c>
      <c r="C16" s="172"/>
      <c r="D16" s="172"/>
      <c r="E16" s="173"/>
      <c r="F16" s="26">
        <f>F180</f>
        <v>0</v>
      </c>
      <c r="H16" s="58"/>
    </row>
    <row r="17" spans="1:8" s="57" customFormat="1" ht="14.25" x14ac:dyDescent="0.2">
      <c r="A17" s="29" t="s">
        <v>192</v>
      </c>
      <c r="B17" s="151" t="s">
        <v>191</v>
      </c>
      <c r="C17" s="152"/>
      <c r="D17" s="152"/>
      <c r="E17" s="153"/>
      <c r="F17" s="26">
        <f>F319</f>
        <v>0</v>
      </c>
      <c r="H17" s="58"/>
    </row>
    <row r="18" spans="1:8" s="57" customFormat="1" ht="14.25" x14ac:dyDescent="0.2">
      <c r="A18" s="29" t="s">
        <v>193</v>
      </c>
      <c r="B18" s="171" t="s">
        <v>206</v>
      </c>
      <c r="C18" s="172"/>
      <c r="D18" s="172"/>
      <c r="E18" s="173"/>
      <c r="F18" s="26">
        <f>F335</f>
        <v>0</v>
      </c>
      <c r="H18" s="58"/>
    </row>
    <row r="19" spans="1:8" s="57" customFormat="1" ht="14.25" x14ac:dyDescent="0.2">
      <c r="A19" s="65"/>
      <c r="B19" s="66" t="s">
        <v>0</v>
      </c>
      <c r="C19" s="67"/>
      <c r="D19" s="27"/>
      <c r="E19" s="68"/>
      <c r="F19" s="28">
        <f>SUM(F14:F18)</f>
        <v>0</v>
      </c>
      <c r="G19" s="69"/>
      <c r="H19" s="70"/>
    </row>
    <row r="20" spans="1:8" s="57" customFormat="1" x14ac:dyDescent="0.25">
      <c r="A20" s="71"/>
      <c r="B20" s="72"/>
      <c r="C20" s="73"/>
      <c r="D20" s="24"/>
      <c r="E20" s="73"/>
      <c r="F20" s="25"/>
      <c r="G20" s="69"/>
      <c r="H20" s="70"/>
    </row>
    <row r="21" spans="1:8" s="57" customFormat="1" x14ac:dyDescent="0.25">
      <c r="A21" s="71"/>
      <c r="B21" s="74"/>
      <c r="C21" s="75"/>
      <c r="D21" s="1"/>
      <c r="E21" s="2"/>
      <c r="F21" s="2"/>
      <c r="G21" s="69"/>
      <c r="H21" s="70"/>
    </row>
    <row r="22" spans="1:8" s="57" customFormat="1" ht="14.25" customHeight="1" x14ac:dyDescent="0.25">
      <c r="A22" s="184" t="s">
        <v>194</v>
      </c>
      <c r="B22" s="165"/>
      <c r="C22" s="165"/>
      <c r="D22" s="165"/>
      <c r="E22" s="165"/>
      <c r="F22" s="165"/>
      <c r="G22" s="69"/>
      <c r="H22" s="70"/>
    </row>
    <row r="23" spans="1:8" s="57" customFormat="1" ht="27.75" customHeight="1" x14ac:dyDescent="0.2">
      <c r="A23" s="162" t="s">
        <v>195</v>
      </c>
      <c r="B23" s="163"/>
      <c r="C23" s="163"/>
      <c r="D23" s="163"/>
      <c r="E23" s="163"/>
      <c r="F23" s="163"/>
      <c r="G23" s="69"/>
      <c r="H23" s="70"/>
    </row>
    <row r="24" spans="1:8" s="57" customFormat="1" x14ac:dyDescent="0.2">
      <c r="A24" s="162" t="s">
        <v>196</v>
      </c>
      <c r="B24" s="163"/>
      <c r="C24" s="163"/>
      <c r="D24" s="163"/>
      <c r="E24" s="163"/>
      <c r="F24" s="163"/>
      <c r="G24" s="69"/>
      <c r="H24" s="70"/>
    </row>
    <row r="25" spans="1:8" s="57" customFormat="1" ht="31.5" customHeight="1" x14ac:dyDescent="0.2">
      <c r="A25" s="162" t="s">
        <v>197</v>
      </c>
      <c r="B25" s="163"/>
      <c r="C25" s="163"/>
      <c r="D25" s="163"/>
      <c r="E25" s="163"/>
      <c r="F25" s="163"/>
      <c r="G25" s="69"/>
      <c r="H25" s="70"/>
    </row>
    <row r="26" spans="1:8" s="57" customFormat="1" ht="66" customHeight="1" x14ac:dyDescent="0.2">
      <c r="A26" s="162" t="s">
        <v>198</v>
      </c>
      <c r="B26" s="163"/>
      <c r="C26" s="163"/>
      <c r="D26" s="163"/>
      <c r="E26" s="163"/>
      <c r="F26" s="163"/>
      <c r="G26" s="69"/>
      <c r="H26" s="70"/>
    </row>
    <row r="27" spans="1:8" s="57" customFormat="1" ht="39.75" customHeight="1" x14ac:dyDescent="0.2">
      <c r="A27" s="162" t="s">
        <v>199</v>
      </c>
      <c r="B27" s="183"/>
      <c r="C27" s="183"/>
      <c r="D27" s="183"/>
      <c r="E27" s="183"/>
      <c r="F27" s="183"/>
      <c r="G27" s="69"/>
      <c r="H27" s="70"/>
    </row>
    <row r="28" spans="1:8" s="57" customFormat="1" ht="30" customHeight="1" x14ac:dyDescent="0.2">
      <c r="A28" s="162" t="s">
        <v>200</v>
      </c>
      <c r="B28" s="163"/>
      <c r="C28" s="163"/>
      <c r="D28" s="163"/>
      <c r="E28" s="163"/>
      <c r="F28" s="163"/>
      <c r="G28" s="69"/>
      <c r="H28" s="70"/>
    </row>
    <row r="29" spans="1:8" s="57" customFormat="1" ht="42" customHeight="1" x14ac:dyDescent="0.2">
      <c r="A29" s="162" t="s">
        <v>325</v>
      </c>
      <c r="B29" s="163"/>
      <c r="C29" s="163"/>
      <c r="D29" s="163"/>
      <c r="E29" s="163"/>
      <c r="F29" s="163"/>
      <c r="G29" s="69"/>
      <c r="H29" s="70"/>
    </row>
    <row r="30" spans="1:8" s="57" customFormat="1" ht="43.5" customHeight="1" x14ac:dyDescent="0.2">
      <c r="A30" s="162" t="s">
        <v>207</v>
      </c>
      <c r="B30" s="163"/>
      <c r="C30" s="163"/>
      <c r="D30" s="163"/>
      <c r="E30" s="163"/>
      <c r="F30" s="163"/>
      <c r="G30" s="69"/>
      <c r="H30" s="70"/>
    </row>
    <row r="31" spans="1:8" s="57" customFormat="1" ht="30" customHeight="1" x14ac:dyDescent="0.2">
      <c r="A31" s="162" t="s">
        <v>201</v>
      </c>
      <c r="B31" s="163"/>
      <c r="C31" s="163"/>
      <c r="D31" s="163"/>
      <c r="E31" s="163"/>
      <c r="F31" s="163"/>
      <c r="G31" s="69"/>
      <c r="H31" s="70"/>
    </row>
    <row r="32" spans="1:8" s="57" customFormat="1" ht="32.25" customHeight="1" x14ac:dyDescent="0.2">
      <c r="A32" s="162" t="s">
        <v>202</v>
      </c>
      <c r="B32" s="163"/>
      <c r="C32" s="163"/>
      <c r="D32" s="163"/>
      <c r="E32" s="163"/>
      <c r="F32" s="163"/>
      <c r="G32" s="69"/>
      <c r="H32" s="70"/>
    </row>
    <row r="33" spans="1:8" s="57" customFormat="1" ht="15" customHeight="1" x14ac:dyDescent="0.2">
      <c r="A33" s="162" t="s">
        <v>203</v>
      </c>
      <c r="B33" s="163"/>
      <c r="C33" s="163"/>
      <c r="D33" s="163"/>
      <c r="E33" s="163"/>
      <c r="F33" s="163"/>
      <c r="G33" s="69"/>
      <c r="H33" s="70"/>
    </row>
    <row r="34" spans="1:8" s="57" customFormat="1" ht="32.25" customHeight="1" x14ac:dyDescent="0.2">
      <c r="A34" s="162" t="s">
        <v>204</v>
      </c>
      <c r="B34" s="163"/>
      <c r="C34" s="163"/>
      <c r="D34" s="163"/>
      <c r="E34" s="163"/>
      <c r="F34" s="163"/>
      <c r="G34" s="69"/>
      <c r="H34" s="70"/>
    </row>
    <row r="35" spans="1:8" s="57" customFormat="1" x14ac:dyDescent="0.25">
      <c r="A35" s="71"/>
      <c r="B35" s="74"/>
      <c r="C35" s="75"/>
      <c r="D35" s="1"/>
      <c r="E35" s="2"/>
      <c r="F35" s="2"/>
      <c r="G35" s="69"/>
      <c r="H35" s="70"/>
    </row>
    <row r="36" spans="1:8" s="57" customFormat="1" ht="14.25" x14ac:dyDescent="0.2">
      <c r="A36" s="76" t="s">
        <v>7</v>
      </c>
      <c r="B36" s="76" t="s">
        <v>1</v>
      </c>
      <c r="C36" s="76" t="s">
        <v>114</v>
      </c>
      <c r="D36" s="77" t="s">
        <v>115</v>
      </c>
      <c r="E36" s="78" t="s">
        <v>205</v>
      </c>
      <c r="F36" s="78" t="s">
        <v>8</v>
      </c>
    </row>
    <row r="37" spans="1:8" s="57" customFormat="1" ht="14.25" x14ac:dyDescent="0.2">
      <c r="A37" s="79"/>
      <c r="B37" s="60"/>
      <c r="C37" s="60"/>
      <c r="D37" s="80"/>
      <c r="E37" s="81"/>
      <c r="F37" s="82"/>
    </row>
    <row r="38" spans="1:8" s="57" customFormat="1" ht="14.25" x14ac:dyDescent="0.2">
      <c r="A38" s="83" t="s">
        <v>187</v>
      </c>
      <c r="B38" s="84" t="str">
        <f>B14</f>
        <v>Pripravljalna dela</v>
      </c>
      <c r="C38" s="85"/>
      <c r="D38" s="86"/>
      <c r="E38" s="87"/>
      <c r="F38" s="31"/>
    </row>
    <row r="39" spans="1:8" s="57" customFormat="1" ht="14.25" x14ac:dyDescent="0.2">
      <c r="A39" s="4"/>
      <c r="B39" s="7"/>
      <c r="C39" s="88"/>
      <c r="D39" s="14"/>
      <c r="E39" s="40"/>
      <c r="F39" s="5"/>
    </row>
    <row r="40" spans="1:8" s="57" customFormat="1" ht="57.75" customHeight="1" x14ac:dyDescent="0.2">
      <c r="A40" s="18" t="s">
        <v>208</v>
      </c>
      <c r="B40" s="89" t="s">
        <v>209</v>
      </c>
      <c r="C40" s="88" t="s">
        <v>3</v>
      </c>
      <c r="D40" s="6">
        <v>1</v>
      </c>
      <c r="E40" s="37">
        <v>0</v>
      </c>
      <c r="F40" s="19">
        <f>D40*E40</f>
        <v>0</v>
      </c>
    </row>
    <row r="41" spans="1:8" s="57" customFormat="1" ht="14.25" x14ac:dyDescent="0.2">
      <c r="A41" s="18"/>
      <c r="B41" s="89"/>
      <c r="C41" s="88"/>
      <c r="D41" s="6"/>
      <c r="E41" s="37"/>
      <c r="F41" s="19"/>
    </row>
    <row r="42" spans="1:8" s="57" customFormat="1" ht="51" x14ac:dyDescent="0.2">
      <c r="A42" s="18" t="s">
        <v>136</v>
      </c>
      <c r="B42" s="90" t="s">
        <v>25</v>
      </c>
      <c r="C42" s="88"/>
      <c r="D42" s="6"/>
      <c r="E42" s="37"/>
      <c r="F42" s="19"/>
    </row>
    <row r="43" spans="1:8" s="57" customFormat="1" ht="14.25" x14ac:dyDescent="0.2">
      <c r="A43" s="18" t="s">
        <v>219</v>
      </c>
      <c r="B43" s="91" t="s">
        <v>210</v>
      </c>
      <c r="C43" s="88" t="s">
        <v>3</v>
      </c>
      <c r="D43" s="6">
        <f>D39</f>
        <v>0</v>
      </c>
      <c r="E43" s="37">
        <v>0</v>
      </c>
      <c r="F43" s="19">
        <f t="shared" ref="F43" si="0">D43*E43</f>
        <v>0</v>
      </c>
    </row>
    <row r="44" spans="1:8" s="57" customFormat="1" ht="14.25" x14ac:dyDescent="0.2">
      <c r="A44" s="18" t="s">
        <v>220</v>
      </c>
      <c r="B44" s="92" t="s">
        <v>213</v>
      </c>
      <c r="C44" s="88" t="s">
        <v>3</v>
      </c>
      <c r="D44" s="6">
        <f>D40</f>
        <v>1</v>
      </c>
      <c r="E44" s="37">
        <v>0</v>
      </c>
      <c r="F44" s="19">
        <f t="shared" ref="F44:F46" si="1">D44*E44</f>
        <v>0</v>
      </c>
    </row>
    <row r="45" spans="1:8" s="57" customFormat="1" ht="14.25" x14ac:dyDescent="0.2">
      <c r="A45" s="18" t="s">
        <v>221</v>
      </c>
      <c r="B45" s="92" t="s">
        <v>211</v>
      </c>
      <c r="C45" s="88" t="s">
        <v>3</v>
      </c>
      <c r="D45" s="6">
        <v>1</v>
      </c>
      <c r="E45" s="37">
        <v>0</v>
      </c>
      <c r="F45" s="19">
        <f t="shared" si="1"/>
        <v>0</v>
      </c>
    </row>
    <row r="46" spans="1:8" s="57" customFormat="1" ht="14.25" x14ac:dyDescent="0.2">
      <c r="A46" s="18" t="s">
        <v>222</v>
      </c>
      <c r="B46" s="92" t="s">
        <v>212</v>
      </c>
      <c r="C46" s="88" t="s">
        <v>3</v>
      </c>
      <c r="D46" s="6">
        <v>1</v>
      </c>
      <c r="E46" s="37">
        <v>0</v>
      </c>
      <c r="F46" s="19">
        <f t="shared" si="1"/>
        <v>0</v>
      </c>
    </row>
    <row r="47" spans="1:8" s="57" customFormat="1" ht="14.25" x14ac:dyDescent="0.2">
      <c r="A47" s="18"/>
      <c r="B47" s="92"/>
      <c r="C47" s="88"/>
      <c r="D47" s="6"/>
      <c r="E47" s="37"/>
      <c r="F47" s="19"/>
    </row>
    <row r="48" spans="1:8" s="57" customFormat="1" ht="14.25" x14ac:dyDescent="0.2">
      <c r="A48" s="185" t="s">
        <v>223</v>
      </c>
      <c r="B48" s="186" t="s">
        <v>122</v>
      </c>
      <c r="C48" s="187" t="s">
        <v>3</v>
      </c>
      <c r="D48" s="188">
        <v>0</v>
      </c>
      <c r="E48" s="189"/>
      <c r="F48" s="190">
        <f t="shared" ref="F48" si="2">D48*E48</f>
        <v>0</v>
      </c>
    </row>
    <row r="49" spans="1:6" s="57" customFormat="1" ht="14.25" x14ac:dyDescent="0.2">
      <c r="A49" s="4"/>
      <c r="B49" s="7"/>
      <c r="C49" s="88"/>
      <c r="D49" s="6"/>
      <c r="E49" s="37"/>
      <c r="F49" s="19"/>
    </row>
    <row r="50" spans="1:6" s="57" customFormat="1" ht="51" x14ac:dyDescent="0.2">
      <c r="A50" s="93" t="s">
        <v>214</v>
      </c>
      <c r="B50" s="92" t="s">
        <v>215</v>
      </c>
      <c r="C50" s="88" t="s">
        <v>3</v>
      </c>
      <c r="D50" s="8">
        <v>1</v>
      </c>
      <c r="E50" s="37">
        <v>0</v>
      </c>
      <c r="F50" s="19">
        <f t="shared" ref="F50" si="3">D50*E50</f>
        <v>0</v>
      </c>
    </row>
    <row r="51" spans="1:6" s="57" customFormat="1" ht="14.25" x14ac:dyDescent="0.2">
      <c r="A51" s="93"/>
      <c r="B51" s="92"/>
      <c r="C51" s="88"/>
      <c r="D51" s="8"/>
      <c r="E51" s="37"/>
      <c r="F51" s="19"/>
    </row>
    <row r="52" spans="1:6" s="57" customFormat="1" ht="25.5" x14ac:dyDescent="0.2">
      <c r="A52" s="18" t="s">
        <v>224</v>
      </c>
      <c r="B52" s="90" t="s">
        <v>24</v>
      </c>
      <c r="C52" s="88" t="s">
        <v>6</v>
      </c>
      <c r="D52" s="6">
        <v>2119</v>
      </c>
      <c r="E52" s="37">
        <v>0</v>
      </c>
      <c r="F52" s="19">
        <f>D52*E52</f>
        <v>0</v>
      </c>
    </row>
    <row r="53" spans="1:6" s="57" customFormat="1" ht="14.25" x14ac:dyDescent="0.2">
      <c r="A53" s="4"/>
      <c r="B53" s="7"/>
      <c r="C53" s="88"/>
      <c r="D53" s="94"/>
      <c r="E53" s="37"/>
      <c r="F53" s="19"/>
    </row>
    <row r="54" spans="1:6" s="57" customFormat="1" ht="63.75" x14ac:dyDescent="0.2">
      <c r="A54" s="93" t="s">
        <v>225</v>
      </c>
      <c r="B54" s="95" t="s">
        <v>121</v>
      </c>
      <c r="C54" s="88" t="s">
        <v>6</v>
      </c>
      <c r="D54" s="6">
        <f>D52</f>
        <v>2119</v>
      </c>
      <c r="E54" s="37">
        <v>0</v>
      </c>
      <c r="F54" s="19">
        <f t="shared" ref="F54" si="4">D54*E54</f>
        <v>0</v>
      </c>
    </row>
    <row r="55" spans="1:6" s="57" customFormat="1" ht="14.25" x14ac:dyDescent="0.2">
      <c r="A55" s="93"/>
      <c r="B55" s="95"/>
      <c r="C55" s="88"/>
      <c r="D55" s="6"/>
      <c r="E55" s="37"/>
      <c r="F55" s="19"/>
    </row>
    <row r="56" spans="1:6" s="57" customFormat="1" ht="51" x14ac:dyDescent="0.2">
      <c r="A56" s="93" t="s">
        <v>216</v>
      </c>
      <c r="B56" s="90" t="s">
        <v>57</v>
      </c>
      <c r="C56" s="88" t="s">
        <v>3</v>
      </c>
      <c r="D56" s="6">
        <v>1</v>
      </c>
      <c r="E56" s="37">
        <v>0</v>
      </c>
      <c r="F56" s="19">
        <f t="shared" ref="F56" si="5">D56*E56</f>
        <v>0</v>
      </c>
    </row>
    <row r="57" spans="1:6" s="57" customFormat="1" ht="14.25" x14ac:dyDescent="0.2">
      <c r="A57" s="93"/>
      <c r="B57" s="7"/>
      <c r="C57" s="88"/>
      <c r="D57" s="6"/>
      <c r="E57" s="37"/>
      <c r="F57" s="19"/>
    </row>
    <row r="58" spans="1:6" s="57" customFormat="1" ht="102" x14ac:dyDescent="0.2">
      <c r="A58" s="18" t="s">
        <v>226</v>
      </c>
      <c r="B58" s="96" t="s">
        <v>217</v>
      </c>
      <c r="C58" s="97" t="s">
        <v>3</v>
      </c>
      <c r="D58" s="98">
        <v>1</v>
      </c>
      <c r="E58" s="37">
        <v>0</v>
      </c>
      <c r="F58" s="99">
        <f t="shared" ref="F58" si="6">D58*E58</f>
        <v>0</v>
      </c>
    </row>
    <row r="59" spans="1:6" s="57" customFormat="1" ht="14.25" x14ac:dyDescent="0.2">
      <c r="A59" s="4"/>
      <c r="B59" s="30"/>
      <c r="C59" s="88"/>
      <c r="D59" s="6"/>
      <c r="E59" s="37"/>
      <c r="F59" s="19"/>
    </row>
    <row r="60" spans="1:6" s="57" customFormat="1" ht="63.75" x14ac:dyDescent="0.2">
      <c r="A60" s="93" t="s">
        <v>231</v>
      </c>
      <c r="B60" s="92" t="s">
        <v>218</v>
      </c>
      <c r="C60" s="97" t="s">
        <v>3</v>
      </c>
      <c r="D60" s="98">
        <v>1</v>
      </c>
      <c r="E60" s="37">
        <v>0</v>
      </c>
      <c r="F60" s="99">
        <f t="shared" ref="F60" si="7">D60*E60</f>
        <v>0</v>
      </c>
    </row>
    <row r="61" spans="1:6" s="57" customFormat="1" thickBot="1" x14ac:dyDescent="0.25">
      <c r="A61" s="93"/>
      <c r="B61" s="92"/>
      <c r="C61" s="97"/>
      <c r="D61" s="98"/>
      <c r="E61" s="37"/>
      <c r="F61" s="99"/>
    </row>
    <row r="62" spans="1:6" s="57" customFormat="1" ht="15.75" thickTop="1" thickBot="1" x14ac:dyDescent="0.25">
      <c r="A62" s="159" t="s">
        <v>227</v>
      </c>
      <c r="B62" s="160"/>
      <c r="C62" s="160"/>
      <c r="D62" s="160"/>
      <c r="E62" s="160"/>
      <c r="F62" s="32">
        <f>SUM(F40:F60)</f>
        <v>0</v>
      </c>
    </row>
    <row r="63" spans="1:6" s="57" customFormat="1" thickTop="1" x14ac:dyDescent="0.2">
      <c r="A63" s="93"/>
      <c r="B63" s="92"/>
      <c r="C63" s="97"/>
      <c r="D63" s="98"/>
      <c r="E63" s="19"/>
      <c r="F63" s="99"/>
    </row>
    <row r="64" spans="1:6" s="57" customFormat="1" ht="14.25" x14ac:dyDescent="0.2">
      <c r="A64" s="100" t="s">
        <v>12</v>
      </c>
      <c r="B64" s="84" t="str">
        <f>B15</f>
        <v>Gradbeno zemeljska dela</v>
      </c>
      <c r="C64" s="85"/>
      <c r="D64" s="101"/>
      <c r="E64" s="102"/>
      <c r="F64" s="103"/>
    </row>
    <row r="65" spans="1:6" s="57" customFormat="1" ht="14.25" x14ac:dyDescent="0.2">
      <c r="A65" s="4"/>
      <c r="B65" s="7"/>
      <c r="C65" s="88"/>
      <c r="D65" s="6"/>
      <c r="E65" s="19"/>
      <c r="F65" s="19"/>
    </row>
    <row r="66" spans="1:6" s="57" customFormat="1" ht="76.5" x14ac:dyDescent="0.2">
      <c r="A66" s="4"/>
      <c r="B66" s="89" t="s">
        <v>228</v>
      </c>
      <c r="C66" s="88"/>
      <c r="D66" s="6"/>
      <c r="E66" s="37"/>
      <c r="F66" s="19"/>
    </row>
    <row r="67" spans="1:6" s="57" customFormat="1" ht="14.25" x14ac:dyDescent="0.2">
      <c r="A67" s="4"/>
      <c r="B67" s="7"/>
      <c r="C67" s="88"/>
      <c r="D67" s="6"/>
      <c r="E67" s="37"/>
      <c r="F67" s="19"/>
    </row>
    <row r="68" spans="1:6" s="57" customFormat="1" ht="38.25" x14ac:dyDescent="0.2">
      <c r="A68" s="18" t="s">
        <v>135</v>
      </c>
      <c r="B68" s="90" t="s">
        <v>9</v>
      </c>
      <c r="C68" s="88" t="s">
        <v>2</v>
      </c>
      <c r="D68" s="6">
        <v>20</v>
      </c>
      <c r="E68" s="37">
        <v>0</v>
      </c>
      <c r="F68" s="19">
        <f t="shared" ref="F68:F126" si="8">D68*E68</f>
        <v>0</v>
      </c>
    </row>
    <row r="69" spans="1:6" s="57" customFormat="1" ht="14.25" x14ac:dyDescent="0.2">
      <c r="A69" s="4"/>
      <c r="B69" s="7"/>
      <c r="C69" s="88"/>
      <c r="D69" s="6"/>
      <c r="E69" s="37"/>
      <c r="F69" s="19"/>
    </row>
    <row r="70" spans="1:6" s="57" customFormat="1" ht="25.5" x14ac:dyDescent="0.2">
      <c r="A70" s="18" t="s">
        <v>136</v>
      </c>
      <c r="B70" s="90" t="s">
        <v>10</v>
      </c>
      <c r="C70" s="88" t="s">
        <v>2</v>
      </c>
      <c r="D70" s="6">
        <v>5</v>
      </c>
      <c r="E70" s="37">
        <v>0</v>
      </c>
      <c r="F70" s="19">
        <f t="shared" si="8"/>
        <v>0</v>
      </c>
    </row>
    <row r="71" spans="1:6" s="57" customFormat="1" ht="14.25" x14ac:dyDescent="0.2">
      <c r="A71" s="4"/>
      <c r="B71" s="7"/>
      <c r="C71" s="88"/>
      <c r="D71" s="6"/>
      <c r="E71" s="37"/>
      <c r="F71" s="19"/>
    </row>
    <row r="72" spans="1:6" s="57" customFormat="1" ht="14.25" x14ac:dyDescent="0.2">
      <c r="A72" s="18" t="s">
        <v>137</v>
      </c>
      <c r="B72" s="9" t="s">
        <v>23</v>
      </c>
      <c r="C72" s="88" t="s">
        <v>6</v>
      </c>
      <c r="D72" s="6">
        <v>832</v>
      </c>
      <c r="E72" s="37">
        <v>0</v>
      </c>
      <c r="F72" s="19">
        <f t="shared" si="8"/>
        <v>0</v>
      </c>
    </row>
    <row r="73" spans="1:6" s="57" customFormat="1" ht="14.25" x14ac:dyDescent="0.2">
      <c r="A73" s="4"/>
      <c r="B73" s="7"/>
      <c r="C73" s="88"/>
      <c r="D73" s="6"/>
      <c r="E73" s="37"/>
      <c r="F73" s="19"/>
    </row>
    <row r="74" spans="1:6" s="57" customFormat="1" ht="51" x14ac:dyDescent="0.2">
      <c r="A74" s="18" t="s">
        <v>138</v>
      </c>
      <c r="B74" s="90" t="s">
        <v>58</v>
      </c>
      <c r="C74" s="88" t="s">
        <v>4</v>
      </c>
      <c r="D74" s="6">
        <v>514</v>
      </c>
      <c r="E74" s="37">
        <v>0</v>
      </c>
      <c r="F74" s="19">
        <f t="shared" si="8"/>
        <v>0</v>
      </c>
    </row>
    <row r="75" spans="1:6" s="57" customFormat="1" ht="14.25" x14ac:dyDescent="0.2">
      <c r="A75" s="4"/>
      <c r="B75" s="7"/>
      <c r="C75" s="88"/>
      <c r="D75" s="6"/>
      <c r="E75" s="37"/>
      <c r="F75" s="19"/>
    </row>
    <row r="76" spans="1:6" s="57" customFormat="1" ht="102" x14ac:dyDescent="0.2">
      <c r="A76" s="18" t="s">
        <v>139</v>
      </c>
      <c r="B76" s="95" t="s">
        <v>123</v>
      </c>
      <c r="C76" s="88" t="s">
        <v>5</v>
      </c>
      <c r="D76" s="6">
        <v>10</v>
      </c>
      <c r="E76" s="37">
        <v>0</v>
      </c>
      <c r="F76" s="19">
        <f t="shared" si="8"/>
        <v>0</v>
      </c>
    </row>
    <row r="77" spans="1:6" s="57" customFormat="1" ht="14.25" x14ac:dyDescent="0.2">
      <c r="A77" s="4"/>
      <c r="B77" s="90"/>
      <c r="C77" s="88"/>
      <c r="D77" s="10"/>
      <c r="E77" s="37"/>
      <c r="F77" s="19"/>
    </row>
    <row r="78" spans="1:6" s="57" customFormat="1" ht="102" x14ac:dyDescent="0.2">
      <c r="A78" s="18" t="s">
        <v>140</v>
      </c>
      <c r="B78" s="90" t="s">
        <v>62</v>
      </c>
      <c r="C78" s="88" t="s">
        <v>5</v>
      </c>
      <c r="D78" s="6">
        <f>1083+53.2</f>
        <v>1136.2</v>
      </c>
      <c r="E78" s="37">
        <v>0</v>
      </c>
      <c r="F78" s="19">
        <f t="shared" si="8"/>
        <v>0</v>
      </c>
    </row>
    <row r="79" spans="1:6" s="57" customFormat="1" ht="14.25" x14ac:dyDescent="0.2">
      <c r="A79" s="4"/>
      <c r="B79" s="90"/>
      <c r="C79" s="88"/>
      <c r="D79" s="6"/>
      <c r="E79" s="37"/>
      <c r="F79" s="19"/>
    </row>
    <row r="80" spans="1:6" s="57" customFormat="1" ht="102" x14ac:dyDescent="0.2">
      <c r="A80" s="18" t="s">
        <v>141</v>
      </c>
      <c r="B80" s="104" t="s">
        <v>61</v>
      </c>
      <c r="C80" s="88" t="s">
        <v>5</v>
      </c>
      <c r="D80" s="6">
        <f>812+23.4</f>
        <v>835.4</v>
      </c>
      <c r="E80" s="37">
        <v>0</v>
      </c>
      <c r="F80" s="19">
        <f t="shared" si="8"/>
        <v>0</v>
      </c>
    </row>
    <row r="81" spans="1:6" s="57" customFormat="1" ht="14.25" x14ac:dyDescent="0.2">
      <c r="A81" s="4"/>
      <c r="B81" s="104"/>
      <c r="C81" s="88"/>
      <c r="D81" s="6"/>
      <c r="E81" s="37"/>
      <c r="F81" s="19"/>
    </row>
    <row r="82" spans="1:6" s="57" customFormat="1" ht="102" x14ac:dyDescent="0.2">
      <c r="A82" s="18" t="s">
        <v>142</v>
      </c>
      <c r="B82" s="104" t="s">
        <v>60</v>
      </c>
      <c r="C82" s="88" t="s">
        <v>5</v>
      </c>
      <c r="D82" s="6">
        <f>812+23.4</f>
        <v>835.4</v>
      </c>
      <c r="E82" s="37">
        <v>0</v>
      </c>
      <c r="F82" s="19">
        <f t="shared" si="8"/>
        <v>0</v>
      </c>
    </row>
    <row r="83" spans="1:6" s="57" customFormat="1" ht="14.25" x14ac:dyDescent="0.2">
      <c r="A83" s="4"/>
      <c r="B83" s="104"/>
      <c r="C83" s="88"/>
      <c r="D83" s="6"/>
      <c r="E83" s="37"/>
      <c r="F83" s="19"/>
    </row>
    <row r="84" spans="1:6" s="57" customFormat="1" ht="89.25" x14ac:dyDescent="0.2">
      <c r="A84" s="18" t="s">
        <v>143</v>
      </c>
      <c r="B84" s="104" t="s">
        <v>59</v>
      </c>
      <c r="C84" s="88" t="s">
        <v>5</v>
      </c>
      <c r="D84" s="6">
        <v>3</v>
      </c>
      <c r="E84" s="37">
        <v>0</v>
      </c>
      <c r="F84" s="19">
        <f t="shared" si="8"/>
        <v>0</v>
      </c>
    </row>
    <row r="85" spans="1:6" s="57" customFormat="1" ht="14.25" x14ac:dyDescent="0.2">
      <c r="A85" s="4"/>
      <c r="B85" s="104"/>
      <c r="C85" s="88"/>
      <c r="D85" s="6"/>
      <c r="E85" s="37"/>
      <c r="F85" s="19"/>
    </row>
    <row r="86" spans="1:6" s="57" customFormat="1" ht="89.25" x14ac:dyDescent="0.2">
      <c r="A86" s="18" t="s">
        <v>144</v>
      </c>
      <c r="B86" s="105" t="s">
        <v>63</v>
      </c>
      <c r="C86" s="88" t="s">
        <v>5</v>
      </c>
      <c r="D86" s="6">
        <v>2</v>
      </c>
      <c r="E86" s="37">
        <v>0</v>
      </c>
      <c r="F86" s="19">
        <f t="shared" si="8"/>
        <v>0</v>
      </c>
    </row>
    <row r="87" spans="1:6" s="57" customFormat="1" ht="14.25" x14ac:dyDescent="0.2">
      <c r="A87" s="4"/>
      <c r="B87" s="104"/>
      <c r="C87" s="88"/>
      <c r="D87" s="6"/>
      <c r="E87" s="37"/>
      <c r="F87" s="19"/>
    </row>
    <row r="88" spans="1:6" s="57" customFormat="1" ht="63.75" x14ac:dyDescent="0.2">
      <c r="A88" s="18" t="s">
        <v>145</v>
      </c>
      <c r="B88" s="104" t="s">
        <v>64</v>
      </c>
      <c r="C88" s="88" t="s">
        <v>5</v>
      </c>
      <c r="D88" s="6">
        <v>1352</v>
      </c>
      <c r="E88" s="37">
        <v>0</v>
      </c>
      <c r="F88" s="19">
        <f t="shared" si="8"/>
        <v>0</v>
      </c>
    </row>
    <row r="89" spans="1:6" s="57" customFormat="1" ht="14.25" x14ac:dyDescent="0.2">
      <c r="A89" s="4"/>
      <c r="B89" s="7"/>
      <c r="C89" s="88"/>
      <c r="D89" s="6"/>
      <c r="E89" s="37"/>
      <c r="F89" s="19"/>
    </row>
    <row r="90" spans="1:6" s="57" customFormat="1" ht="102" x14ac:dyDescent="0.2">
      <c r="A90" s="18" t="s">
        <v>146</v>
      </c>
      <c r="B90" s="90" t="s">
        <v>65</v>
      </c>
      <c r="C90" s="88" t="s">
        <v>4</v>
      </c>
      <c r="D90" s="6">
        <f>1.3*410*2</f>
        <v>1066</v>
      </c>
      <c r="E90" s="37">
        <v>0</v>
      </c>
      <c r="F90" s="19">
        <f t="shared" si="8"/>
        <v>0</v>
      </c>
    </row>
    <row r="91" spans="1:6" s="57" customFormat="1" ht="14.25" x14ac:dyDescent="0.2">
      <c r="A91" s="4"/>
      <c r="B91" s="7"/>
      <c r="C91" s="88"/>
      <c r="D91" s="6"/>
      <c r="E91" s="37"/>
      <c r="F91" s="19"/>
    </row>
    <row r="92" spans="1:6" s="57" customFormat="1" ht="25.5" x14ac:dyDescent="0.2">
      <c r="A92" s="18" t="s">
        <v>147</v>
      </c>
      <c r="B92" s="90" t="s">
        <v>66</v>
      </c>
      <c r="C92" s="88" t="s">
        <v>4</v>
      </c>
      <c r="D92" s="6">
        <f>2219*(0.6+0.063)</f>
        <v>1471.1970000000001</v>
      </c>
      <c r="E92" s="37">
        <v>0</v>
      </c>
      <c r="F92" s="19">
        <f t="shared" si="8"/>
        <v>0</v>
      </c>
    </row>
    <row r="93" spans="1:6" s="57" customFormat="1" ht="14.25" x14ac:dyDescent="0.2">
      <c r="A93" s="4"/>
      <c r="B93" s="7"/>
      <c r="C93" s="88"/>
      <c r="D93" s="6"/>
      <c r="E93" s="37"/>
      <c r="F93" s="19"/>
    </row>
    <row r="94" spans="1:6" s="57" customFormat="1" ht="63.75" x14ac:dyDescent="0.2">
      <c r="A94" s="18" t="s">
        <v>148</v>
      </c>
      <c r="B94" s="90" t="s">
        <v>67</v>
      </c>
      <c r="C94" s="88" t="s">
        <v>5</v>
      </c>
      <c r="D94" s="6">
        <f>152.82+3.6</f>
        <v>156.41999999999999</v>
      </c>
      <c r="E94" s="37">
        <v>0</v>
      </c>
      <c r="F94" s="19">
        <f t="shared" si="8"/>
        <v>0</v>
      </c>
    </row>
    <row r="95" spans="1:6" s="57" customFormat="1" ht="14.25" x14ac:dyDescent="0.2">
      <c r="A95" s="4"/>
      <c r="B95" s="7"/>
      <c r="C95" s="88"/>
      <c r="D95" s="6"/>
      <c r="E95" s="37"/>
      <c r="F95" s="19"/>
    </row>
    <row r="96" spans="1:6" s="57" customFormat="1" ht="102" x14ac:dyDescent="0.2">
      <c r="A96" s="18" t="s">
        <v>149</v>
      </c>
      <c r="B96" s="89" t="s">
        <v>68</v>
      </c>
      <c r="C96" s="106" t="s">
        <v>5</v>
      </c>
      <c r="D96" s="11">
        <f>643.24+10.8</f>
        <v>654.04</v>
      </c>
      <c r="E96" s="38">
        <v>0</v>
      </c>
      <c r="F96" s="19">
        <f t="shared" si="8"/>
        <v>0</v>
      </c>
    </row>
    <row r="97" spans="1:6" s="57" customFormat="1" ht="14.25" x14ac:dyDescent="0.2">
      <c r="A97" s="4"/>
      <c r="B97" s="7"/>
      <c r="C97" s="88"/>
      <c r="D97" s="6"/>
      <c r="E97" s="37"/>
      <c r="F97" s="19"/>
    </row>
    <row r="98" spans="1:6" s="57" customFormat="1" ht="76.5" x14ac:dyDescent="0.2">
      <c r="A98" s="18" t="s">
        <v>150</v>
      </c>
      <c r="B98" s="89" t="s">
        <v>69</v>
      </c>
      <c r="C98" s="88" t="s">
        <v>5</v>
      </c>
      <c r="D98" s="6">
        <f>391+50</f>
        <v>441</v>
      </c>
      <c r="E98" s="37">
        <v>0</v>
      </c>
      <c r="F98" s="19">
        <f t="shared" si="8"/>
        <v>0</v>
      </c>
    </row>
    <row r="99" spans="1:6" s="57" customFormat="1" ht="14.25" x14ac:dyDescent="0.2">
      <c r="A99" s="4"/>
      <c r="B99" s="7"/>
      <c r="C99" s="88"/>
      <c r="D99" s="6"/>
      <c r="E99" s="37"/>
      <c r="F99" s="19"/>
    </row>
    <row r="100" spans="1:6" s="57" customFormat="1" ht="63.75" x14ac:dyDescent="0.2">
      <c r="A100" s="18" t="s">
        <v>151</v>
      </c>
      <c r="B100" s="90" t="s">
        <v>112</v>
      </c>
      <c r="C100" s="88" t="s">
        <v>5</v>
      </c>
      <c r="D100" s="6">
        <f>504.6*0.3</f>
        <v>151.38</v>
      </c>
      <c r="E100" s="37">
        <v>0</v>
      </c>
      <c r="F100" s="19">
        <f t="shared" si="8"/>
        <v>0</v>
      </c>
    </row>
    <row r="101" spans="1:6" s="57" customFormat="1" ht="14.25" x14ac:dyDescent="0.2">
      <c r="A101" s="4"/>
      <c r="B101" s="7"/>
      <c r="C101" s="88"/>
      <c r="D101" s="6"/>
      <c r="E101" s="37"/>
      <c r="F101" s="19"/>
    </row>
    <row r="102" spans="1:6" s="57" customFormat="1" ht="25.5" x14ac:dyDescent="0.2">
      <c r="A102" s="18" t="s">
        <v>152</v>
      </c>
      <c r="B102" s="90" t="s">
        <v>22</v>
      </c>
      <c r="C102" s="88" t="s">
        <v>4</v>
      </c>
      <c r="D102" s="6">
        <f>D74+3</f>
        <v>517</v>
      </c>
      <c r="E102" s="37">
        <v>0</v>
      </c>
      <c r="F102" s="19">
        <f t="shared" si="8"/>
        <v>0</v>
      </c>
    </row>
    <row r="103" spans="1:6" s="57" customFormat="1" ht="14.25" x14ac:dyDescent="0.2">
      <c r="A103" s="4"/>
      <c r="B103" s="7"/>
      <c r="C103" s="88"/>
      <c r="D103" s="6"/>
      <c r="E103" s="37"/>
      <c r="F103" s="19"/>
    </row>
    <row r="104" spans="1:6" s="57" customFormat="1" ht="78.75" customHeight="1" x14ac:dyDescent="0.2">
      <c r="A104" s="18" t="s">
        <v>153</v>
      </c>
      <c r="B104" s="90" t="s">
        <v>113</v>
      </c>
      <c r="C104" s="88" t="s">
        <v>4</v>
      </c>
      <c r="D104" s="6">
        <f>D102</f>
        <v>517</v>
      </c>
      <c r="E104" s="37">
        <v>0</v>
      </c>
      <c r="F104" s="19">
        <f t="shared" si="8"/>
        <v>0</v>
      </c>
    </row>
    <row r="105" spans="1:6" s="57" customFormat="1" ht="14.25" x14ac:dyDescent="0.2">
      <c r="A105" s="4"/>
      <c r="B105" s="7"/>
      <c r="C105" s="88"/>
      <c r="D105" s="6"/>
      <c r="E105" s="37"/>
      <c r="F105" s="19"/>
    </row>
    <row r="106" spans="1:6" s="57" customFormat="1" ht="25.5" x14ac:dyDescent="0.2">
      <c r="A106" s="18" t="s">
        <v>154</v>
      </c>
      <c r="B106" s="90" t="s">
        <v>21</v>
      </c>
      <c r="C106" s="88" t="s">
        <v>4</v>
      </c>
      <c r="D106" s="6">
        <f>D104</f>
        <v>517</v>
      </c>
      <c r="E106" s="37">
        <v>0</v>
      </c>
      <c r="F106" s="19">
        <f t="shared" si="8"/>
        <v>0</v>
      </c>
    </row>
    <row r="107" spans="1:6" s="57" customFormat="1" ht="14.25" x14ac:dyDescent="0.2">
      <c r="A107" s="4"/>
      <c r="B107" s="90"/>
      <c r="C107" s="88"/>
      <c r="D107" s="6"/>
      <c r="E107" s="37"/>
      <c r="F107" s="19"/>
    </row>
    <row r="108" spans="1:6" s="57" customFormat="1" ht="51" x14ac:dyDescent="0.2">
      <c r="A108" s="18" t="s">
        <v>155</v>
      </c>
      <c r="B108" s="89" t="s">
        <v>184</v>
      </c>
      <c r="C108" s="97" t="s">
        <v>6</v>
      </c>
      <c r="D108" s="98">
        <v>85</v>
      </c>
      <c r="E108" s="37">
        <v>0</v>
      </c>
      <c r="F108" s="99">
        <f t="shared" ref="F108" si="9">D108*E108</f>
        <v>0</v>
      </c>
    </row>
    <row r="109" spans="1:6" s="57" customFormat="1" ht="14.25" x14ac:dyDescent="0.2">
      <c r="A109" s="4"/>
      <c r="B109" s="90"/>
      <c r="C109" s="88"/>
      <c r="D109" s="6"/>
      <c r="E109" s="37"/>
      <c r="F109" s="19"/>
    </row>
    <row r="110" spans="1:6" s="57" customFormat="1" ht="92.25" customHeight="1" x14ac:dyDescent="0.2">
      <c r="A110" s="18" t="s">
        <v>156</v>
      </c>
      <c r="B110" s="89" t="s">
        <v>185</v>
      </c>
      <c r="C110" s="97" t="s">
        <v>4</v>
      </c>
      <c r="D110" s="98">
        <f>67+42+8*2.5*2.5</f>
        <v>159</v>
      </c>
      <c r="E110" s="37">
        <v>0</v>
      </c>
      <c r="F110" s="99">
        <f t="shared" ref="F110" si="10">D110*E110</f>
        <v>0</v>
      </c>
    </row>
    <row r="111" spans="1:6" s="57" customFormat="1" ht="14.25" x14ac:dyDescent="0.2">
      <c r="A111" s="4"/>
      <c r="B111" s="89"/>
      <c r="C111" s="97"/>
      <c r="D111" s="98"/>
      <c r="E111" s="23"/>
      <c r="F111" s="99"/>
    </row>
    <row r="112" spans="1:6" s="57" customFormat="1" ht="76.5" x14ac:dyDescent="0.2">
      <c r="A112" s="18" t="s">
        <v>157</v>
      </c>
      <c r="B112" s="89" t="s">
        <v>186</v>
      </c>
      <c r="C112" s="97" t="s">
        <v>4</v>
      </c>
      <c r="D112" s="98">
        <f>1.5*74</f>
        <v>111</v>
      </c>
      <c r="E112" s="37">
        <v>0</v>
      </c>
      <c r="F112" s="99">
        <f t="shared" ref="F112" si="11">D112*E112</f>
        <v>0</v>
      </c>
    </row>
    <row r="113" spans="1:6" s="57" customFormat="1" ht="14.25" x14ac:dyDescent="0.2">
      <c r="A113" s="4"/>
      <c r="B113" s="90"/>
      <c r="C113" s="88"/>
      <c r="D113" s="6"/>
      <c r="E113" s="37"/>
      <c r="F113" s="19"/>
    </row>
    <row r="114" spans="1:6" s="57" customFormat="1" ht="102" x14ac:dyDescent="0.2">
      <c r="A114" s="18" t="s">
        <v>158</v>
      </c>
      <c r="B114" s="90" t="s">
        <v>70</v>
      </c>
      <c r="C114" s="88" t="s">
        <v>5</v>
      </c>
      <c r="D114" s="6">
        <f>546.08+13</f>
        <v>559.08000000000004</v>
      </c>
      <c r="E114" s="37">
        <v>0</v>
      </c>
      <c r="F114" s="19">
        <f t="shared" si="8"/>
        <v>0</v>
      </c>
    </row>
    <row r="115" spans="1:6" s="57" customFormat="1" ht="14.25" x14ac:dyDescent="0.2">
      <c r="A115" s="4"/>
      <c r="B115" s="90"/>
      <c r="C115" s="88"/>
      <c r="D115" s="6"/>
      <c r="E115" s="37"/>
      <c r="F115" s="19"/>
    </row>
    <row r="116" spans="1:6" s="57" customFormat="1" ht="38.25" x14ac:dyDescent="0.2">
      <c r="A116" s="18" t="s">
        <v>159</v>
      </c>
      <c r="B116" s="90" t="s">
        <v>124</v>
      </c>
      <c r="C116" s="88" t="s">
        <v>5</v>
      </c>
      <c r="D116" s="6">
        <v>10</v>
      </c>
      <c r="E116" s="37">
        <v>0</v>
      </c>
      <c r="F116" s="19">
        <f t="shared" si="8"/>
        <v>0</v>
      </c>
    </row>
    <row r="117" spans="1:6" s="57" customFormat="1" ht="14.25" x14ac:dyDescent="0.2">
      <c r="A117" s="4"/>
      <c r="B117" s="7"/>
      <c r="C117" s="88"/>
      <c r="D117" s="6"/>
      <c r="E117" s="37"/>
      <c r="F117" s="19"/>
    </row>
    <row r="118" spans="1:6" s="57" customFormat="1" ht="25.5" x14ac:dyDescent="0.2">
      <c r="A118" s="18" t="s">
        <v>160</v>
      </c>
      <c r="B118" s="90" t="s">
        <v>71</v>
      </c>
      <c r="C118" s="88" t="s">
        <v>6</v>
      </c>
      <c r="D118" s="6">
        <f>1956+55</f>
        <v>2011</v>
      </c>
      <c r="E118" s="37">
        <v>0</v>
      </c>
      <c r="F118" s="19">
        <f t="shared" si="8"/>
        <v>0</v>
      </c>
    </row>
    <row r="119" spans="1:6" s="57" customFormat="1" ht="14.25" x14ac:dyDescent="0.2">
      <c r="A119" s="4"/>
      <c r="B119" s="7"/>
      <c r="C119" s="88"/>
      <c r="D119" s="6"/>
      <c r="E119" s="37"/>
      <c r="F119" s="19"/>
    </row>
    <row r="120" spans="1:6" s="57" customFormat="1" ht="76.5" x14ac:dyDescent="0.2">
      <c r="A120" s="18" t="s">
        <v>161</v>
      </c>
      <c r="B120" s="95" t="s">
        <v>125</v>
      </c>
      <c r="C120" s="88" t="s">
        <v>3</v>
      </c>
      <c r="D120" s="6">
        <v>25</v>
      </c>
      <c r="E120" s="37">
        <v>0</v>
      </c>
      <c r="F120" s="19">
        <f t="shared" si="8"/>
        <v>0</v>
      </c>
    </row>
    <row r="121" spans="1:6" s="57" customFormat="1" ht="14.25" x14ac:dyDescent="0.2">
      <c r="A121" s="4"/>
      <c r="B121" s="90"/>
      <c r="C121" s="88"/>
      <c r="D121" s="6"/>
      <c r="E121" s="37"/>
      <c r="F121" s="19"/>
    </row>
    <row r="122" spans="1:6" s="57" customFormat="1" ht="38.25" x14ac:dyDescent="0.2">
      <c r="A122" s="18" t="s">
        <v>162</v>
      </c>
      <c r="B122" s="95" t="s">
        <v>126</v>
      </c>
      <c r="C122" s="88" t="s">
        <v>3</v>
      </c>
      <c r="D122" s="6">
        <v>15</v>
      </c>
      <c r="E122" s="37">
        <v>0</v>
      </c>
      <c r="F122" s="19">
        <f t="shared" si="8"/>
        <v>0</v>
      </c>
    </row>
    <row r="123" spans="1:6" s="57" customFormat="1" ht="14.25" x14ac:dyDescent="0.2">
      <c r="A123" s="4"/>
      <c r="B123" s="90"/>
      <c r="C123" s="88"/>
      <c r="D123" s="6"/>
      <c r="E123" s="37"/>
      <c r="F123" s="19"/>
    </row>
    <row r="124" spans="1:6" s="57" customFormat="1" ht="76.5" x14ac:dyDescent="0.2">
      <c r="A124" s="18" t="s">
        <v>163</v>
      </c>
      <c r="B124" s="90" t="s">
        <v>72</v>
      </c>
      <c r="C124" s="88" t="s">
        <v>3</v>
      </c>
      <c r="D124" s="6">
        <v>5</v>
      </c>
      <c r="E124" s="37">
        <v>0</v>
      </c>
      <c r="F124" s="19">
        <f t="shared" si="8"/>
        <v>0</v>
      </c>
    </row>
    <row r="125" spans="1:6" s="57" customFormat="1" ht="14.25" x14ac:dyDescent="0.2">
      <c r="A125" s="4"/>
      <c r="B125" s="7"/>
      <c r="C125" s="88"/>
      <c r="D125" s="6"/>
      <c r="E125" s="37"/>
      <c r="F125" s="19"/>
    </row>
    <row r="126" spans="1:6" s="57" customFormat="1" ht="38.25" x14ac:dyDescent="0.2">
      <c r="A126" s="18" t="s">
        <v>164</v>
      </c>
      <c r="B126" s="90" t="s">
        <v>73</v>
      </c>
      <c r="C126" s="88" t="s">
        <v>6</v>
      </c>
      <c r="D126" s="6">
        <v>2182.5700000000002</v>
      </c>
      <c r="E126" s="37">
        <v>0</v>
      </c>
      <c r="F126" s="19">
        <f t="shared" si="8"/>
        <v>0</v>
      </c>
    </row>
    <row r="127" spans="1:6" s="57" customFormat="1" ht="14.25" x14ac:dyDescent="0.2">
      <c r="A127" s="4"/>
      <c r="B127" s="7"/>
      <c r="C127" s="88"/>
      <c r="D127" s="6"/>
      <c r="E127" s="37"/>
      <c r="F127" s="19"/>
    </row>
    <row r="128" spans="1:6" s="57" customFormat="1" ht="63.75" x14ac:dyDescent="0.2">
      <c r="A128" s="18" t="s">
        <v>165</v>
      </c>
      <c r="B128" s="90" t="s">
        <v>74</v>
      </c>
      <c r="C128" s="88" t="s">
        <v>6</v>
      </c>
      <c r="D128" s="6">
        <v>20</v>
      </c>
      <c r="E128" s="37">
        <v>0</v>
      </c>
      <c r="F128" s="19">
        <f t="shared" ref="F128:F144" si="12">D128*E128</f>
        <v>0</v>
      </c>
    </row>
    <row r="129" spans="1:6" s="57" customFormat="1" ht="14.25" x14ac:dyDescent="0.2">
      <c r="A129" s="4"/>
      <c r="B129" s="90"/>
      <c r="C129" s="88"/>
      <c r="D129" s="6"/>
      <c r="E129" s="37"/>
      <c r="F129" s="19"/>
    </row>
    <row r="130" spans="1:6" s="57" customFormat="1" ht="25.5" x14ac:dyDescent="0.2">
      <c r="A130" s="18" t="s">
        <v>166</v>
      </c>
      <c r="B130" s="90" t="s">
        <v>75</v>
      </c>
      <c r="C130" s="88" t="s">
        <v>6</v>
      </c>
      <c r="D130" s="6">
        <v>20</v>
      </c>
      <c r="E130" s="37">
        <v>0</v>
      </c>
      <c r="F130" s="19">
        <f t="shared" si="12"/>
        <v>0</v>
      </c>
    </row>
    <row r="131" spans="1:6" s="57" customFormat="1" ht="14.25" x14ac:dyDescent="0.2">
      <c r="A131" s="4"/>
      <c r="B131" s="90"/>
      <c r="C131" s="88"/>
      <c r="D131" s="6"/>
      <c r="E131" s="37"/>
      <c r="F131" s="19"/>
    </row>
    <row r="132" spans="1:6" s="57" customFormat="1" ht="102" x14ac:dyDescent="0.2">
      <c r="A132" s="18" t="s">
        <v>167</v>
      </c>
      <c r="B132" s="90" t="s">
        <v>76</v>
      </c>
      <c r="C132" s="88" t="s">
        <v>3</v>
      </c>
      <c r="D132" s="6">
        <v>5</v>
      </c>
      <c r="E132" s="37">
        <v>0</v>
      </c>
      <c r="F132" s="19">
        <f t="shared" si="12"/>
        <v>0</v>
      </c>
    </row>
    <row r="133" spans="1:6" s="57" customFormat="1" ht="14.25" x14ac:dyDescent="0.2">
      <c r="A133" s="18"/>
      <c r="B133" s="90"/>
      <c r="C133" s="88"/>
      <c r="D133" s="6"/>
      <c r="E133" s="37"/>
      <c r="F133" s="19"/>
    </row>
    <row r="134" spans="1:6" s="57" customFormat="1" ht="76.5" x14ac:dyDescent="0.2">
      <c r="A134" s="18" t="s">
        <v>168</v>
      </c>
      <c r="B134" s="107" t="s">
        <v>80</v>
      </c>
      <c r="C134" s="108" t="s">
        <v>5</v>
      </c>
      <c r="D134" s="6">
        <v>10</v>
      </c>
      <c r="E134" s="39">
        <v>0</v>
      </c>
      <c r="F134" s="19">
        <f>D134*E134</f>
        <v>0</v>
      </c>
    </row>
    <row r="135" spans="1:6" s="57" customFormat="1" ht="14.25" x14ac:dyDescent="0.2">
      <c r="A135" s="4"/>
      <c r="B135" s="90"/>
      <c r="C135" s="88"/>
      <c r="D135" s="10"/>
      <c r="E135" s="39"/>
      <c r="F135" s="16"/>
    </row>
    <row r="136" spans="1:6" s="57" customFormat="1" ht="76.5" x14ac:dyDescent="0.2">
      <c r="A136" s="18" t="s">
        <v>169</v>
      </c>
      <c r="B136" s="90" t="s">
        <v>127</v>
      </c>
      <c r="C136" s="88" t="s">
        <v>5</v>
      </c>
      <c r="D136" s="10">
        <v>5</v>
      </c>
      <c r="E136" s="39">
        <v>0</v>
      </c>
      <c r="F136" s="19">
        <f t="shared" ref="F136" si="13">D136*E136</f>
        <v>0</v>
      </c>
    </row>
    <row r="137" spans="1:6" s="57" customFormat="1" ht="14.25" x14ac:dyDescent="0.2">
      <c r="A137" s="18"/>
      <c r="B137" s="90"/>
      <c r="C137" s="88"/>
      <c r="D137" s="10"/>
      <c r="E137" s="39"/>
      <c r="F137" s="16"/>
    </row>
    <row r="138" spans="1:6" s="57" customFormat="1" ht="102" x14ac:dyDescent="0.2">
      <c r="A138" s="18" t="s">
        <v>170</v>
      </c>
      <c r="B138" s="90" t="s">
        <v>120</v>
      </c>
      <c r="C138" s="88" t="s">
        <v>3</v>
      </c>
      <c r="D138" s="10">
        <v>3</v>
      </c>
      <c r="E138" s="39">
        <v>0</v>
      </c>
      <c r="F138" s="19">
        <f t="shared" ref="F138" si="14">D138*E138</f>
        <v>0</v>
      </c>
    </row>
    <row r="139" spans="1:6" s="57" customFormat="1" ht="14.25" x14ac:dyDescent="0.2">
      <c r="A139" s="4"/>
      <c r="B139" s="90"/>
      <c r="C139" s="88"/>
      <c r="D139" s="6"/>
      <c r="E139" s="37"/>
      <c r="F139" s="19"/>
    </row>
    <row r="140" spans="1:6" s="57" customFormat="1" ht="63.75" x14ac:dyDescent="0.2">
      <c r="A140" s="18" t="s">
        <v>171</v>
      </c>
      <c r="B140" s="95" t="s">
        <v>128</v>
      </c>
      <c r="C140" s="88" t="s">
        <v>3</v>
      </c>
      <c r="D140" s="6">
        <v>2</v>
      </c>
      <c r="E140" s="37">
        <v>0</v>
      </c>
      <c r="F140" s="19">
        <f t="shared" ref="F140" si="15">D140*E140</f>
        <v>0</v>
      </c>
    </row>
    <row r="141" spans="1:6" s="57" customFormat="1" ht="14.25" x14ac:dyDescent="0.2">
      <c r="A141" s="18"/>
      <c r="B141" s="109"/>
      <c r="C141" s="108"/>
      <c r="D141" s="6"/>
      <c r="E141" s="39"/>
      <c r="F141" s="16"/>
    </row>
    <row r="142" spans="1:6" s="57" customFormat="1" ht="51" x14ac:dyDescent="0.2">
      <c r="A142" s="18" t="s">
        <v>172</v>
      </c>
      <c r="B142" s="95" t="s">
        <v>129</v>
      </c>
      <c r="C142" s="88" t="s">
        <v>3</v>
      </c>
      <c r="D142" s="6">
        <v>2</v>
      </c>
      <c r="E142" s="37">
        <v>0</v>
      </c>
      <c r="F142" s="19">
        <f t="shared" ref="F142" si="16">D142*E142</f>
        <v>0</v>
      </c>
    </row>
    <row r="143" spans="1:6" s="57" customFormat="1" ht="14.25" x14ac:dyDescent="0.2">
      <c r="A143" s="4"/>
      <c r="B143" s="90"/>
      <c r="C143" s="88"/>
      <c r="D143" s="6"/>
      <c r="E143" s="37"/>
      <c r="F143" s="19"/>
    </row>
    <row r="144" spans="1:6" s="57" customFormat="1" ht="51" x14ac:dyDescent="0.2">
      <c r="A144" s="18" t="s">
        <v>173</v>
      </c>
      <c r="B144" s="90" t="s">
        <v>77</v>
      </c>
      <c r="C144" s="88" t="s">
        <v>6</v>
      </c>
      <c r="D144" s="6">
        <v>2119</v>
      </c>
      <c r="E144" s="37">
        <v>0</v>
      </c>
      <c r="F144" s="19">
        <f t="shared" si="12"/>
        <v>0</v>
      </c>
    </row>
    <row r="145" spans="1:6" s="57" customFormat="1" ht="14.25" x14ac:dyDescent="0.2">
      <c r="A145" s="18"/>
      <c r="B145" s="90"/>
      <c r="C145" s="88"/>
      <c r="D145" s="6"/>
      <c r="E145" s="37"/>
      <c r="F145" s="19"/>
    </row>
    <row r="146" spans="1:6" s="57" customFormat="1" ht="25.5" x14ac:dyDescent="0.2">
      <c r="A146" s="18" t="s">
        <v>174</v>
      </c>
      <c r="B146" s="90" t="s">
        <v>79</v>
      </c>
      <c r="C146" s="88" t="s">
        <v>3</v>
      </c>
      <c r="D146" s="10">
        <v>20</v>
      </c>
      <c r="E146" s="37"/>
      <c r="F146" s="19">
        <f>D146*(D147*E147+D148*E148+D149*E149+D150*E150+D151*E151)</f>
        <v>0</v>
      </c>
    </row>
    <row r="147" spans="1:6" s="57" customFormat="1" ht="14.25" x14ac:dyDescent="0.2">
      <c r="A147" s="110"/>
      <c r="B147" s="111" t="s">
        <v>107</v>
      </c>
      <c r="C147" s="88" t="s">
        <v>5</v>
      </c>
      <c r="D147" s="6">
        <v>5</v>
      </c>
      <c r="E147" s="37">
        <v>0</v>
      </c>
      <c r="F147" s="19"/>
    </row>
    <row r="148" spans="1:6" s="57" customFormat="1" ht="38.25" x14ac:dyDescent="0.2">
      <c r="A148" s="110"/>
      <c r="B148" s="112" t="s">
        <v>108</v>
      </c>
      <c r="C148" s="88" t="s">
        <v>5</v>
      </c>
      <c r="D148" s="10">
        <v>0.42</v>
      </c>
      <c r="E148" s="37">
        <v>0</v>
      </c>
      <c r="F148" s="19"/>
    </row>
    <row r="149" spans="1:6" s="57" customFormat="1" ht="63.75" x14ac:dyDescent="0.2">
      <c r="A149" s="110"/>
      <c r="B149" s="111" t="s">
        <v>109</v>
      </c>
      <c r="C149" s="88" t="s">
        <v>5</v>
      </c>
      <c r="D149" s="6">
        <v>1.26</v>
      </c>
      <c r="E149" s="37">
        <v>0</v>
      </c>
      <c r="F149" s="19"/>
    </row>
    <row r="150" spans="1:6" s="57" customFormat="1" ht="38.25" x14ac:dyDescent="0.2">
      <c r="A150" s="110"/>
      <c r="B150" s="111" t="s">
        <v>110</v>
      </c>
      <c r="C150" s="88" t="s">
        <v>5</v>
      </c>
      <c r="D150" s="6">
        <v>1.68</v>
      </c>
      <c r="E150" s="37">
        <v>0</v>
      </c>
      <c r="F150" s="19"/>
    </row>
    <row r="151" spans="1:6" s="57" customFormat="1" ht="25.5" x14ac:dyDescent="0.2">
      <c r="A151" s="110"/>
      <c r="B151" s="92" t="s">
        <v>111</v>
      </c>
      <c r="C151" s="88" t="s">
        <v>5</v>
      </c>
      <c r="D151" s="6">
        <v>1.68</v>
      </c>
      <c r="E151" s="37">
        <v>0</v>
      </c>
      <c r="F151" s="19"/>
    </row>
    <row r="152" spans="1:6" s="57" customFormat="1" thickBot="1" x14ac:dyDescent="0.25">
      <c r="A152" s="18"/>
      <c r="B152" s="90"/>
      <c r="C152" s="88"/>
      <c r="D152" s="6"/>
      <c r="E152" s="37"/>
      <c r="F152" s="19"/>
    </row>
    <row r="153" spans="1:6" s="57" customFormat="1" ht="15.75" customHeight="1" thickTop="1" thickBot="1" x14ac:dyDescent="0.25">
      <c r="A153" s="159" t="s">
        <v>232</v>
      </c>
      <c r="B153" s="161"/>
      <c r="C153" s="161"/>
      <c r="D153" s="161"/>
      <c r="E153" s="161"/>
      <c r="F153" s="32">
        <f>SUM(F68:F152)</f>
        <v>0</v>
      </c>
    </row>
    <row r="154" spans="1:6" s="57" customFormat="1" thickTop="1" x14ac:dyDescent="0.2">
      <c r="A154" s="18"/>
      <c r="B154" s="7"/>
      <c r="C154" s="88"/>
      <c r="D154" s="6"/>
      <c r="E154" s="19"/>
      <c r="F154" s="19"/>
    </row>
    <row r="155" spans="1:6" s="57" customFormat="1" ht="14.25" x14ac:dyDescent="0.2">
      <c r="A155" s="100" t="s">
        <v>13</v>
      </c>
      <c r="B155" s="84" t="str">
        <f>B16</f>
        <v>Ostalo h gradbeno zemeljskim delom</v>
      </c>
      <c r="C155" s="85"/>
      <c r="D155" s="101"/>
      <c r="E155" s="102"/>
      <c r="F155" s="113"/>
    </row>
    <row r="156" spans="1:6" s="57" customFormat="1" ht="14.25" x14ac:dyDescent="0.2">
      <c r="A156" s="12"/>
      <c r="B156" s="13"/>
      <c r="C156" s="108"/>
      <c r="D156" s="14"/>
      <c r="E156" s="15"/>
      <c r="F156" s="16"/>
    </row>
    <row r="157" spans="1:6" s="57" customFormat="1" ht="63.75" x14ac:dyDescent="0.2">
      <c r="A157" s="18" t="s">
        <v>175</v>
      </c>
      <c r="B157" s="89" t="s">
        <v>230</v>
      </c>
      <c r="C157" s="97" t="s">
        <v>19</v>
      </c>
      <c r="D157" s="98">
        <v>50</v>
      </c>
      <c r="E157" s="37">
        <v>0</v>
      </c>
      <c r="F157" s="99">
        <f>D157*E157</f>
        <v>0</v>
      </c>
    </row>
    <row r="158" spans="1:6" s="57" customFormat="1" ht="14.25" x14ac:dyDescent="0.2">
      <c r="A158" s="18"/>
      <c r="B158" s="90"/>
      <c r="C158" s="88"/>
      <c r="D158" s="10"/>
      <c r="E158" s="39"/>
      <c r="F158" s="16"/>
    </row>
    <row r="159" spans="1:6" s="57" customFormat="1" ht="38.25" x14ac:dyDescent="0.2">
      <c r="A159" s="93" t="s">
        <v>176</v>
      </c>
      <c r="B159" s="114" t="s">
        <v>78</v>
      </c>
      <c r="C159" s="115" t="s">
        <v>19</v>
      </c>
      <c r="D159" s="6">
        <v>30</v>
      </c>
      <c r="E159" s="37">
        <v>0</v>
      </c>
      <c r="F159" s="99">
        <f>D159*E159</f>
        <v>0</v>
      </c>
    </row>
    <row r="160" spans="1:6" s="57" customFormat="1" ht="14.25" x14ac:dyDescent="0.2">
      <c r="A160" s="93"/>
      <c r="B160" s="116"/>
      <c r="C160" s="97"/>
      <c r="D160" s="98"/>
      <c r="E160" s="37"/>
      <c r="F160" s="99"/>
    </row>
    <row r="161" spans="1:6" s="57" customFormat="1" ht="51" x14ac:dyDescent="0.2">
      <c r="A161" s="93" t="s">
        <v>177</v>
      </c>
      <c r="B161" s="89" t="s">
        <v>249</v>
      </c>
      <c r="C161" s="97" t="s">
        <v>41</v>
      </c>
      <c r="D161" s="98">
        <v>2119</v>
      </c>
      <c r="E161" s="37">
        <v>0</v>
      </c>
      <c r="F161" s="99">
        <f>D161*E161</f>
        <v>0</v>
      </c>
    </row>
    <row r="162" spans="1:6" s="57" customFormat="1" ht="14.25" x14ac:dyDescent="0.2">
      <c r="A162" s="93"/>
      <c r="B162" s="116"/>
      <c r="C162" s="97"/>
      <c r="D162" s="98"/>
      <c r="E162" s="37"/>
      <c r="F162" s="99"/>
    </row>
    <row r="163" spans="1:6" s="57" customFormat="1" ht="25.5" x14ac:dyDescent="0.2">
      <c r="A163" s="93" t="s">
        <v>233</v>
      </c>
      <c r="B163" s="89" t="s">
        <v>234</v>
      </c>
      <c r="C163" s="97" t="s">
        <v>3</v>
      </c>
      <c r="D163" s="98">
        <v>1</v>
      </c>
      <c r="E163" s="37">
        <v>0</v>
      </c>
      <c r="F163" s="99">
        <f>D163*E163</f>
        <v>0</v>
      </c>
    </row>
    <row r="164" spans="1:6" s="57" customFormat="1" ht="14.25" x14ac:dyDescent="0.2">
      <c r="A164" s="93"/>
      <c r="B164" s="116"/>
      <c r="C164" s="97"/>
      <c r="D164" s="98"/>
      <c r="E164" s="37"/>
      <c r="F164" s="99"/>
    </row>
    <row r="165" spans="1:6" s="57" customFormat="1" ht="51" x14ac:dyDescent="0.2">
      <c r="A165" s="93" t="s">
        <v>235</v>
      </c>
      <c r="B165" s="89" t="s">
        <v>250</v>
      </c>
      <c r="C165" s="97" t="s">
        <v>3</v>
      </c>
      <c r="D165" s="98">
        <v>1</v>
      </c>
      <c r="E165" s="37">
        <v>0</v>
      </c>
      <c r="F165" s="99">
        <f>D165*E165</f>
        <v>0</v>
      </c>
    </row>
    <row r="166" spans="1:6" s="57" customFormat="1" ht="14.25" x14ac:dyDescent="0.2">
      <c r="A166" s="93"/>
      <c r="B166" s="116"/>
      <c r="C166" s="97"/>
      <c r="D166" s="98"/>
      <c r="E166" s="37"/>
      <c r="F166" s="99"/>
    </row>
    <row r="167" spans="1:6" s="57" customFormat="1" ht="25.5" x14ac:dyDescent="0.2">
      <c r="A167" s="191" t="s">
        <v>236</v>
      </c>
      <c r="B167" s="192" t="s">
        <v>237</v>
      </c>
      <c r="C167" s="193" t="s">
        <v>3</v>
      </c>
      <c r="D167" s="194">
        <v>0</v>
      </c>
      <c r="E167" s="189"/>
      <c r="F167" s="195">
        <f>D167*E167</f>
        <v>0</v>
      </c>
    </row>
    <row r="168" spans="1:6" s="57" customFormat="1" ht="14.25" x14ac:dyDescent="0.2">
      <c r="A168" s="93"/>
      <c r="B168" s="116"/>
      <c r="C168" s="97"/>
      <c r="D168" s="98"/>
      <c r="E168" s="37"/>
      <c r="F168" s="99"/>
    </row>
    <row r="169" spans="1:6" s="57" customFormat="1" ht="38.25" x14ac:dyDescent="0.2">
      <c r="A169" s="93" t="s">
        <v>238</v>
      </c>
      <c r="B169" s="89" t="s">
        <v>239</v>
      </c>
      <c r="C169" s="115" t="s">
        <v>19</v>
      </c>
      <c r="D169" s="98">
        <v>20</v>
      </c>
      <c r="E169" s="37">
        <v>0</v>
      </c>
      <c r="F169" s="99">
        <f>D169*E169</f>
        <v>0</v>
      </c>
    </row>
    <row r="170" spans="1:6" s="57" customFormat="1" ht="14.25" x14ac:dyDescent="0.2">
      <c r="A170" s="93"/>
      <c r="B170" s="116"/>
      <c r="C170" s="97"/>
      <c r="D170" s="98"/>
      <c r="E170" s="37"/>
      <c r="F170" s="99"/>
    </row>
    <row r="171" spans="1:6" s="57" customFormat="1" ht="51" x14ac:dyDescent="0.2">
      <c r="A171" s="93" t="s">
        <v>240</v>
      </c>
      <c r="B171" s="89" t="s">
        <v>241</v>
      </c>
      <c r="C171" s="115" t="s">
        <v>19</v>
      </c>
      <c r="D171" s="98">
        <v>20</v>
      </c>
      <c r="E171" s="37">
        <v>0</v>
      </c>
      <c r="F171" s="99">
        <f>D171*E171</f>
        <v>0</v>
      </c>
    </row>
    <row r="172" spans="1:6" s="57" customFormat="1" ht="14.25" x14ac:dyDescent="0.2">
      <c r="A172" s="93"/>
      <c r="B172" s="116"/>
      <c r="C172" s="97"/>
      <c r="D172" s="98"/>
      <c r="E172" s="23"/>
      <c r="F172" s="99"/>
    </row>
    <row r="173" spans="1:6" s="57" customFormat="1" ht="25.5" x14ac:dyDescent="0.2">
      <c r="A173" s="93" t="s">
        <v>242</v>
      </c>
      <c r="B173" s="89" t="s">
        <v>243</v>
      </c>
      <c r="C173" s="97"/>
      <c r="D173" s="98"/>
      <c r="E173" s="23"/>
      <c r="F173" s="99"/>
    </row>
    <row r="174" spans="1:6" s="57" customFormat="1" ht="14.25" x14ac:dyDescent="0.2">
      <c r="A174" s="117"/>
      <c r="B174" s="116" t="s">
        <v>244</v>
      </c>
      <c r="C174" s="97" t="s">
        <v>19</v>
      </c>
      <c r="D174" s="98">
        <v>30</v>
      </c>
      <c r="E174" s="33">
        <v>0</v>
      </c>
      <c r="F174" s="99">
        <f>D174*E174</f>
        <v>0</v>
      </c>
    </row>
    <row r="175" spans="1:6" s="57" customFormat="1" ht="14.25" x14ac:dyDescent="0.2">
      <c r="A175" s="117"/>
      <c r="B175" s="116" t="s">
        <v>245</v>
      </c>
      <c r="C175" s="97" t="s">
        <v>19</v>
      </c>
      <c r="D175" s="98">
        <v>30</v>
      </c>
      <c r="E175" s="33">
        <v>0</v>
      </c>
      <c r="F175" s="99">
        <f>D175*E175</f>
        <v>0</v>
      </c>
    </row>
    <row r="176" spans="1:6" s="57" customFormat="1" ht="14.25" x14ac:dyDescent="0.2">
      <c r="A176" s="116"/>
      <c r="B176" s="116" t="s">
        <v>246</v>
      </c>
      <c r="C176" s="97" t="s">
        <v>19</v>
      </c>
      <c r="D176" s="98">
        <v>30</v>
      </c>
      <c r="E176" s="33">
        <v>0</v>
      </c>
      <c r="F176" s="99">
        <f>D176*E176</f>
        <v>0</v>
      </c>
    </row>
    <row r="177" spans="1:6" s="57" customFormat="1" ht="14.25" x14ac:dyDescent="0.2">
      <c r="A177" s="116"/>
      <c r="B177" s="116"/>
      <c r="C177" s="97"/>
      <c r="D177" s="98"/>
      <c r="E177" s="23"/>
      <c r="F177" s="99"/>
    </row>
    <row r="178" spans="1:6" s="57" customFormat="1" ht="14.25" x14ac:dyDescent="0.2">
      <c r="A178" s="147"/>
      <c r="B178" s="95"/>
      <c r="C178" s="88"/>
      <c r="D178" s="150"/>
      <c r="E178" s="149"/>
      <c r="F178" s="19"/>
    </row>
    <row r="179" spans="1:6" s="57" customFormat="1" thickBot="1" x14ac:dyDescent="0.25">
      <c r="A179" s="17"/>
      <c r="B179" s="90"/>
      <c r="C179" s="108"/>
      <c r="D179" s="6"/>
      <c r="E179" s="39"/>
      <c r="F179" s="19"/>
    </row>
    <row r="180" spans="1:6" s="57" customFormat="1" ht="15.75" thickTop="1" thickBot="1" x14ac:dyDescent="0.25">
      <c r="A180" s="118" t="s">
        <v>229</v>
      </c>
      <c r="B180" s="119"/>
      <c r="C180" s="120"/>
      <c r="D180" s="121"/>
      <c r="E180" s="154"/>
      <c r="F180" s="34">
        <f>SUM(F157:F179)</f>
        <v>0</v>
      </c>
    </row>
    <row r="181" spans="1:6" s="57" customFormat="1" thickTop="1" x14ac:dyDescent="0.2">
      <c r="A181" s="122"/>
      <c r="B181" s="123"/>
      <c r="C181" s="124"/>
      <c r="D181" s="125"/>
      <c r="E181" s="155"/>
      <c r="F181" s="20"/>
    </row>
    <row r="182" spans="1:6" s="57" customFormat="1" ht="14.25" x14ac:dyDescent="0.2">
      <c r="A182" s="83" t="s">
        <v>192</v>
      </c>
      <c r="B182" s="84" t="str">
        <f>B17</f>
        <v>Strojne inštalacije</v>
      </c>
      <c r="C182" s="85"/>
      <c r="D182" s="86"/>
      <c r="E182" s="156"/>
      <c r="F182" s="31"/>
    </row>
    <row r="183" spans="1:6" s="57" customFormat="1" ht="14.25" x14ac:dyDescent="0.2">
      <c r="A183" s="4"/>
      <c r="B183" s="7"/>
      <c r="C183" s="88"/>
      <c r="D183" s="14"/>
      <c r="E183" s="40"/>
      <c r="F183" s="5"/>
    </row>
    <row r="184" spans="1:6" s="57" customFormat="1" ht="127.5" x14ac:dyDescent="0.2">
      <c r="A184" s="4"/>
      <c r="B184" s="90" t="s">
        <v>39</v>
      </c>
      <c r="C184" s="88"/>
      <c r="D184" s="14"/>
      <c r="E184" s="40"/>
      <c r="F184" s="5"/>
    </row>
    <row r="185" spans="1:6" s="57" customFormat="1" ht="14.25" x14ac:dyDescent="0.2">
      <c r="A185" s="18"/>
      <c r="B185" s="90"/>
      <c r="C185" s="88"/>
      <c r="D185" s="14"/>
      <c r="E185" s="40"/>
      <c r="F185" s="21"/>
    </row>
    <row r="186" spans="1:6" s="57" customFormat="1" ht="76.5" x14ac:dyDescent="0.2">
      <c r="A186" s="18" t="s">
        <v>251</v>
      </c>
      <c r="B186" s="90" t="s">
        <v>81</v>
      </c>
      <c r="C186" s="88" t="s">
        <v>6</v>
      </c>
      <c r="D186" s="14">
        <v>60</v>
      </c>
      <c r="E186" s="37">
        <v>0</v>
      </c>
      <c r="F186" s="19">
        <f t="shared" ref="F186" si="17">D186*E186</f>
        <v>0</v>
      </c>
    </row>
    <row r="187" spans="1:6" s="57" customFormat="1" ht="14.25" x14ac:dyDescent="0.2">
      <c r="A187" s="18"/>
      <c r="B187" s="90"/>
      <c r="C187" s="88"/>
      <c r="D187" s="14"/>
      <c r="E187" s="40"/>
      <c r="F187" s="21"/>
    </row>
    <row r="188" spans="1:6" s="57" customFormat="1" ht="76.5" x14ac:dyDescent="0.2">
      <c r="A188" s="18" t="s">
        <v>252</v>
      </c>
      <c r="B188" s="90" t="s">
        <v>82</v>
      </c>
      <c r="C188" s="88" t="s">
        <v>6</v>
      </c>
      <c r="D188" s="14">
        <v>2182.5700000000002</v>
      </c>
      <c r="E188" s="37">
        <v>0</v>
      </c>
      <c r="F188" s="19">
        <f t="shared" ref="F188" si="18">D188*E188</f>
        <v>0</v>
      </c>
    </row>
    <row r="189" spans="1:6" s="57" customFormat="1" ht="14.25" x14ac:dyDescent="0.2">
      <c r="A189" s="18"/>
      <c r="B189" s="90"/>
      <c r="C189" s="88"/>
      <c r="D189" s="14"/>
      <c r="E189" s="37"/>
      <c r="F189" s="19"/>
    </row>
    <row r="190" spans="1:6" s="57" customFormat="1" ht="14.25" x14ac:dyDescent="0.2">
      <c r="A190" s="18" t="s">
        <v>253</v>
      </c>
      <c r="B190" s="90" t="s">
        <v>83</v>
      </c>
      <c r="C190" s="88" t="s">
        <v>6</v>
      </c>
      <c r="D190" s="14">
        <v>25</v>
      </c>
      <c r="E190" s="37">
        <v>0</v>
      </c>
      <c r="F190" s="19">
        <f t="shared" ref="F190" si="19">D190*E190</f>
        <v>0</v>
      </c>
    </row>
    <row r="191" spans="1:6" s="57" customFormat="1" ht="14.25" x14ac:dyDescent="0.2">
      <c r="A191" s="18"/>
      <c r="B191" s="90"/>
      <c r="C191" s="88"/>
      <c r="D191" s="14"/>
      <c r="E191" s="37"/>
      <c r="F191" s="19"/>
    </row>
    <row r="192" spans="1:6" s="57" customFormat="1" ht="14.25" x14ac:dyDescent="0.2">
      <c r="A192" s="18" t="s">
        <v>254</v>
      </c>
      <c r="B192" s="90" t="s">
        <v>84</v>
      </c>
      <c r="C192" s="88" t="s">
        <v>6</v>
      </c>
      <c r="D192" s="14">
        <v>3</v>
      </c>
      <c r="E192" s="37">
        <v>0</v>
      </c>
      <c r="F192" s="19">
        <f t="shared" ref="F192" si="20">D192*E192</f>
        <v>0</v>
      </c>
    </row>
    <row r="193" spans="1:6" s="57" customFormat="1" ht="14.25" x14ac:dyDescent="0.2">
      <c r="A193" s="18"/>
      <c r="B193" s="90"/>
      <c r="C193" s="88"/>
      <c r="D193" s="14"/>
      <c r="E193" s="37"/>
      <c r="F193" s="19"/>
    </row>
    <row r="194" spans="1:6" s="57" customFormat="1" ht="14.25" x14ac:dyDescent="0.2">
      <c r="A194" s="18" t="s">
        <v>255</v>
      </c>
      <c r="B194" s="90" t="s">
        <v>85</v>
      </c>
      <c r="C194" s="88" t="s">
        <v>6</v>
      </c>
      <c r="D194" s="14">
        <v>450</v>
      </c>
      <c r="E194" s="37">
        <v>0</v>
      </c>
      <c r="F194" s="19">
        <f t="shared" ref="F194" si="21">D194*E194</f>
        <v>0</v>
      </c>
    </row>
    <row r="195" spans="1:6" s="57" customFormat="1" ht="14.25" x14ac:dyDescent="0.2">
      <c r="A195" s="18"/>
      <c r="B195" s="126"/>
      <c r="C195" s="88"/>
      <c r="D195" s="14"/>
      <c r="E195" s="37"/>
      <c r="F195" s="19"/>
    </row>
    <row r="196" spans="1:6" s="57" customFormat="1" ht="25.5" x14ac:dyDescent="0.2">
      <c r="A196" s="18" t="s">
        <v>256</v>
      </c>
      <c r="B196" s="126" t="s">
        <v>86</v>
      </c>
      <c r="C196" s="88" t="s">
        <v>2</v>
      </c>
      <c r="D196" s="14">
        <v>75</v>
      </c>
      <c r="E196" s="37">
        <v>0</v>
      </c>
      <c r="F196" s="19">
        <f t="shared" ref="F196" si="22">D196*E196</f>
        <v>0</v>
      </c>
    </row>
    <row r="197" spans="1:6" s="57" customFormat="1" ht="14.25" x14ac:dyDescent="0.2">
      <c r="A197" s="18"/>
      <c r="B197" s="127"/>
      <c r="C197" s="88"/>
      <c r="D197" s="14"/>
      <c r="E197" s="37"/>
      <c r="F197" s="19"/>
    </row>
    <row r="198" spans="1:6" s="57" customFormat="1" ht="14.25" x14ac:dyDescent="0.2">
      <c r="A198" s="18" t="s">
        <v>257</v>
      </c>
      <c r="B198" s="90" t="s">
        <v>15</v>
      </c>
      <c r="C198" s="128" t="s">
        <v>2</v>
      </c>
      <c r="D198" s="129">
        <v>3</v>
      </c>
      <c r="E198" s="37">
        <v>0</v>
      </c>
      <c r="F198" s="19">
        <f t="shared" ref="F198" si="23">D198*E198</f>
        <v>0</v>
      </c>
    </row>
    <row r="199" spans="1:6" s="57" customFormat="1" ht="14.25" x14ac:dyDescent="0.2">
      <c r="A199" s="18"/>
      <c r="B199" s="90"/>
      <c r="C199" s="128"/>
      <c r="D199" s="129"/>
      <c r="E199" s="37"/>
      <c r="F199" s="19"/>
    </row>
    <row r="200" spans="1:6" s="57" customFormat="1" ht="14.25" x14ac:dyDescent="0.2">
      <c r="A200" s="18" t="s">
        <v>258</v>
      </c>
      <c r="B200" s="90" t="s">
        <v>14</v>
      </c>
      <c r="C200" s="128" t="s">
        <v>2</v>
      </c>
      <c r="D200" s="129">
        <v>10</v>
      </c>
      <c r="E200" s="37">
        <v>0</v>
      </c>
      <c r="F200" s="19">
        <f t="shared" ref="F200:F218" si="24">D200*E200</f>
        <v>0</v>
      </c>
    </row>
    <row r="201" spans="1:6" s="57" customFormat="1" ht="14.25" x14ac:dyDescent="0.2">
      <c r="A201" s="18"/>
      <c r="B201" s="90"/>
      <c r="C201" s="128"/>
      <c r="D201" s="129"/>
      <c r="E201" s="37"/>
      <c r="F201" s="19"/>
    </row>
    <row r="202" spans="1:6" s="57" customFormat="1" ht="14.25" x14ac:dyDescent="0.2">
      <c r="A202" s="18" t="s">
        <v>259</v>
      </c>
      <c r="B202" s="90" t="s">
        <v>26</v>
      </c>
      <c r="C202" s="128" t="s">
        <v>2</v>
      </c>
      <c r="D202" s="129">
        <v>13</v>
      </c>
      <c r="E202" s="37">
        <v>0</v>
      </c>
      <c r="F202" s="19">
        <f t="shared" ref="F202" si="25">D202*E202</f>
        <v>0</v>
      </c>
    </row>
    <row r="203" spans="1:6" s="57" customFormat="1" ht="14.25" x14ac:dyDescent="0.2">
      <c r="A203" s="18"/>
      <c r="B203" s="90"/>
      <c r="C203" s="128"/>
      <c r="D203" s="129"/>
      <c r="E203" s="37"/>
      <c r="F203" s="19"/>
    </row>
    <row r="204" spans="1:6" s="57" customFormat="1" ht="14.25" x14ac:dyDescent="0.2">
      <c r="A204" s="18" t="s">
        <v>260</v>
      </c>
      <c r="B204" s="90" t="s">
        <v>45</v>
      </c>
      <c r="C204" s="128" t="s">
        <v>2</v>
      </c>
      <c r="D204" s="129">
        <v>21</v>
      </c>
      <c r="E204" s="37">
        <v>0</v>
      </c>
      <c r="F204" s="19">
        <f t="shared" ref="F204" si="26">D204*E204</f>
        <v>0</v>
      </c>
    </row>
    <row r="205" spans="1:6" s="57" customFormat="1" ht="14.25" x14ac:dyDescent="0.2">
      <c r="A205" s="18"/>
      <c r="B205" s="90"/>
      <c r="C205" s="128"/>
      <c r="D205" s="129"/>
      <c r="E205" s="37"/>
      <c r="F205" s="19"/>
    </row>
    <row r="206" spans="1:6" s="57" customFormat="1" ht="25.5" x14ac:dyDescent="0.2">
      <c r="A206" s="18" t="s">
        <v>261</v>
      </c>
      <c r="B206" s="90" t="s">
        <v>320</v>
      </c>
      <c r="C206" s="128" t="s">
        <v>2</v>
      </c>
      <c r="D206" s="129">
        <v>2</v>
      </c>
      <c r="E206" s="37">
        <v>0</v>
      </c>
      <c r="F206" s="19">
        <f t="shared" ref="F206" si="27">D206*E206</f>
        <v>0</v>
      </c>
    </row>
    <row r="207" spans="1:6" s="57" customFormat="1" ht="14.25" x14ac:dyDescent="0.2">
      <c r="A207" s="18"/>
      <c r="B207" s="90"/>
      <c r="C207" s="128"/>
      <c r="D207" s="129"/>
      <c r="E207" s="37"/>
      <c r="F207" s="19"/>
    </row>
    <row r="208" spans="1:6" s="57" customFormat="1" ht="14.25" x14ac:dyDescent="0.2">
      <c r="A208" s="18" t="s">
        <v>262</v>
      </c>
      <c r="B208" s="90" t="s">
        <v>52</v>
      </c>
      <c r="C208" s="128" t="s">
        <v>2</v>
      </c>
      <c r="D208" s="129">
        <v>1</v>
      </c>
      <c r="E208" s="37">
        <v>0</v>
      </c>
      <c r="F208" s="19">
        <f t="shared" ref="F208" si="28">D208*E208</f>
        <v>0</v>
      </c>
    </row>
    <row r="209" spans="1:6" s="57" customFormat="1" ht="14.25" x14ac:dyDescent="0.2">
      <c r="A209" s="18"/>
      <c r="B209" s="90"/>
      <c r="C209" s="128"/>
      <c r="D209" s="129"/>
      <c r="E209" s="37"/>
      <c r="F209" s="19"/>
    </row>
    <row r="210" spans="1:6" s="57" customFormat="1" ht="14.25" x14ac:dyDescent="0.2">
      <c r="A210" s="18" t="s">
        <v>263</v>
      </c>
      <c r="B210" s="90" t="s">
        <v>53</v>
      </c>
      <c r="C210" s="128" t="s">
        <v>2</v>
      </c>
      <c r="D210" s="129">
        <v>1</v>
      </c>
      <c r="E210" s="37">
        <v>0</v>
      </c>
      <c r="F210" s="19">
        <f t="shared" ref="F210" si="29">D210*E210</f>
        <v>0</v>
      </c>
    </row>
    <row r="211" spans="1:6" s="57" customFormat="1" ht="14.25" x14ac:dyDescent="0.2">
      <c r="A211" s="18"/>
      <c r="B211" s="90"/>
      <c r="C211" s="128"/>
      <c r="D211" s="129"/>
      <c r="E211" s="37"/>
      <c r="F211" s="19"/>
    </row>
    <row r="212" spans="1:6" s="57" customFormat="1" ht="14.25" x14ac:dyDescent="0.2">
      <c r="A212" s="18" t="s">
        <v>264</v>
      </c>
      <c r="B212" s="90" t="s">
        <v>48</v>
      </c>
      <c r="C212" s="128" t="s">
        <v>2</v>
      </c>
      <c r="D212" s="129">
        <v>4</v>
      </c>
      <c r="E212" s="37">
        <v>0</v>
      </c>
      <c r="F212" s="19">
        <f t="shared" si="24"/>
        <v>0</v>
      </c>
    </row>
    <row r="213" spans="1:6" s="57" customFormat="1" ht="14.25" x14ac:dyDescent="0.2">
      <c r="A213" s="18"/>
      <c r="B213" s="90"/>
      <c r="C213" s="128"/>
      <c r="D213" s="129"/>
      <c r="E213" s="37"/>
      <c r="F213" s="19"/>
    </row>
    <row r="214" spans="1:6" s="57" customFormat="1" ht="14.25" x14ac:dyDescent="0.2">
      <c r="A214" s="18" t="s">
        <v>265</v>
      </c>
      <c r="B214" s="90" t="s">
        <v>16</v>
      </c>
      <c r="C214" s="128" t="s">
        <v>2</v>
      </c>
      <c r="D214" s="129">
        <v>3</v>
      </c>
      <c r="E214" s="37">
        <v>0</v>
      </c>
      <c r="F214" s="19">
        <f t="shared" si="24"/>
        <v>0</v>
      </c>
    </row>
    <row r="215" spans="1:6" s="57" customFormat="1" ht="14.25" x14ac:dyDescent="0.2">
      <c r="A215" s="18"/>
      <c r="B215" s="90"/>
      <c r="C215" s="128"/>
      <c r="D215" s="129"/>
      <c r="E215" s="37"/>
      <c r="F215" s="19"/>
    </row>
    <row r="216" spans="1:6" s="57" customFormat="1" ht="14.25" x14ac:dyDescent="0.2">
      <c r="A216" s="18" t="s">
        <v>266</v>
      </c>
      <c r="B216" s="90" t="s">
        <v>51</v>
      </c>
      <c r="C216" s="128" t="s">
        <v>2</v>
      </c>
      <c r="D216" s="129">
        <v>1</v>
      </c>
      <c r="E216" s="37">
        <v>0</v>
      </c>
      <c r="F216" s="19">
        <f t="shared" ref="F216" si="30">D216*E216</f>
        <v>0</v>
      </c>
    </row>
    <row r="217" spans="1:6" s="57" customFormat="1" ht="14.25" x14ac:dyDescent="0.2">
      <c r="A217" s="18"/>
      <c r="B217" s="90"/>
      <c r="C217" s="128"/>
      <c r="D217" s="129"/>
      <c r="E217" s="37"/>
      <c r="F217" s="19"/>
    </row>
    <row r="218" spans="1:6" s="57" customFormat="1" ht="14.25" x14ac:dyDescent="0.2">
      <c r="A218" s="18" t="s">
        <v>267</v>
      </c>
      <c r="B218" s="90" t="s">
        <v>27</v>
      </c>
      <c r="C218" s="128" t="s">
        <v>2</v>
      </c>
      <c r="D218" s="129">
        <v>1</v>
      </c>
      <c r="E218" s="37">
        <v>0</v>
      </c>
      <c r="F218" s="19">
        <f t="shared" si="24"/>
        <v>0</v>
      </c>
    </row>
    <row r="219" spans="1:6" s="57" customFormat="1" ht="14.25" x14ac:dyDescent="0.2">
      <c r="A219" s="18"/>
      <c r="B219" s="90"/>
      <c r="C219" s="128"/>
      <c r="D219" s="129"/>
      <c r="E219" s="37"/>
      <c r="F219" s="19"/>
    </row>
    <row r="220" spans="1:6" s="57" customFormat="1" ht="14.25" x14ac:dyDescent="0.2">
      <c r="A220" s="18" t="s">
        <v>268</v>
      </c>
      <c r="B220" s="90" t="s">
        <v>49</v>
      </c>
      <c r="C220" s="128" t="s">
        <v>2</v>
      </c>
      <c r="D220" s="129">
        <v>2</v>
      </c>
      <c r="E220" s="37">
        <v>0</v>
      </c>
      <c r="F220" s="19">
        <f>D220*E220</f>
        <v>0</v>
      </c>
    </row>
    <row r="221" spans="1:6" s="57" customFormat="1" ht="14.25" x14ac:dyDescent="0.2">
      <c r="A221" s="18"/>
      <c r="B221" s="90"/>
      <c r="C221" s="128"/>
      <c r="D221" s="129"/>
      <c r="E221" s="37"/>
      <c r="F221" s="19"/>
    </row>
    <row r="222" spans="1:6" s="57" customFormat="1" ht="14.25" x14ac:dyDescent="0.2">
      <c r="A222" s="18" t="s">
        <v>269</v>
      </c>
      <c r="B222" s="90" t="s">
        <v>47</v>
      </c>
      <c r="C222" s="128" t="s">
        <v>2</v>
      </c>
      <c r="D222" s="129">
        <v>10</v>
      </c>
      <c r="E222" s="37">
        <v>0</v>
      </c>
      <c r="F222" s="19">
        <f t="shared" ref="F222:F224" si="31">D222*E222</f>
        <v>0</v>
      </c>
    </row>
    <row r="223" spans="1:6" s="57" customFormat="1" ht="14.25" x14ac:dyDescent="0.2">
      <c r="A223" s="18"/>
      <c r="B223" s="90"/>
      <c r="C223" s="128"/>
      <c r="D223" s="129"/>
      <c r="E223" s="37"/>
      <c r="F223" s="19"/>
    </row>
    <row r="224" spans="1:6" s="57" customFormat="1" ht="25.5" x14ac:dyDescent="0.2">
      <c r="A224" s="18" t="s">
        <v>270</v>
      </c>
      <c r="B224" s="90" t="s">
        <v>46</v>
      </c>
      <c r="C224" s="88" t="s">
        <v>2</v>
      </c>
      <c r="D224" s="129">
        <v>1</v>
      </c>
      <c r="E224" s="37">
        <v>0</v>
      </c>
      <c r="F224" s="19">
        <f t="shared" si="31"/>
        <v>0</v>
      </c>
    </row>
    <row r="225" spans="1:6" s="57" customFormat="1" ht="14.25" x14ac:dyDescent="0.2">
      <c r="A225" s="18"/>
      <c r="B225" s="90"/>
      <c r="C225" s="128"/>
      <c r="D225" s="129"/>
      <c r="E225" s="37"/>
      <c r="F225" s="19"/>
    </row>
    <row r="226" spans="1:6" s="57" customFormat="1" ht="14.25" x14ac:dyDescent="0.2">
      <c r="A226" s="18" t="s">
        <v>271</v>
      </c>
      <c r="B226" s="90" t="s">
        <v>28</v>
      </c>
      <c r="C226" s="128" t="s">
        <v>2</v>
      </c>
      <c r="D226" s="129">
        <v>3</v>
      </c>
      <c r="E226" s="37">
        <v>0</v>
      </c>
      <c r="F226" s="19">
        <f t="shared" ref="F226:F242" si="32">D226*E226</f>
        <v>0</v>
      </c>
    </row>
    <row r="227" spans="1:6" s="57" customFormat="1" ht="14.25" x14ac:dyDescent="0.2">
      <c r="A227" s="18"/>
      <c r="B227" s="90"/>
      <c r="C227" s="128"/>
      <c r="D227" s="129"/>
      <c r="E227" s="37"/>
      <c r="F227" s="19"/>
    </row>
    <row r="228" spans="1:6" s="57" customFormat="1" ht="25.5" x14ac:dyDescent="0.2">
      <c r="A228" s="18" t="s">
        <v>272</v>
      </c>
      <c r="B228" s="90" t="s">
        <v>38</v>
      </c>
      <c r="C228" s="128" t="s">
        <v>2</v>
      </c>
      <c r="D228" s="129">
        <v>3</v>
      </c>
      <c r="E228" s="37">
        <v>0</v>
      </c>
      <c r="F228" s="19">
        <f t="shared" si="32"/>
        <v>0</v>
      </c>
    </row>
    <row r="229" spans="1:6" s="57" customFormat="1" ht="14.25" x14ac:dyDescent="0.2">
      <c r="A229" s="18"/>
      <c r="B229" s="90"/>
      <c r="C229" s="128"/>
      <c r="D229" s="129"/>
      <c r="E229" s="37"/>
      <c r="F229" s="19"/>
    </row>
    <row r="230" spans="1:6" s="57" customFormat="1" ht="14.25" x14ac:dyDescent="0.2">
      <c r="A230" s="18" t="s">
        <v>273</v>
      </c>
      <c r="B230" s="90" t="s">
        <v>40</v>
      </c>
      <c r="C230" s="128" t="s">
        <v>2</v>
      </c>
      <c r="D230" s="129">
        <v>1</v>
      </c>
      <c r="E230" s="37">
        <v>0</v>
      </c>
      <c r="F230" s="19">
        <f t="shared" ref="F230" si="33">D230*E230</f>
        <v>0</v>
      </c>
    </row>
    <row r="231" spans="1:6" s="57" customFormat="1" ht="14.25" x14ac:dyDescent="0.2">
      <c r="A231" s="18"/>
      <c r="B231" s="90"/>
      <c r="C231" s="128"/>
      <c r="D231" s="129"/>
      <c r="E231" s="37"/>
      <c r="F231" s="19"/>
    </row>
    <row r="232" spans="1:6" s="57" customFormat="1" ht="25.5" x14ac:dyDescent="0.2">
      <c r="A232" s="18" t="s">
        <v>274</v>
      </c>
      <c r="B232" s="90" t="s">
        <v>32</v>
      </c>
      <c r="C232" s="128" t="s">
        <v>2</v>
      </c>
      <c r="D232" s="129">
        <v>2</v>
      </c>
      <c r="E232" s="37">
        <v>0</v>
      </c>
      <c r="F232" s="19">
        <f t="shared" si="32"/>
        <v>0</v>
      </c>
    </row>
    <row r="233" spans="1:6" s="57" customFormat="1" ht="14.25" x14ac:dyDescent="0.2">
      <c r="A233" s="18"/>
      <c r="B233" s="90"/>
      <c r="C233" s="128"/>
      <c r="D233" s="129"/>
      <c r="E233" s="37"/>
      <c r="F233" s="19"/>
    </row>
    <row r="234" spans="1:6" s="57" customFormat="1" ht="51" x14ac:dyDescent="0.2">
      <c r="A234" s="18" t="s">
        <v>275</v>
      </c>
      <c r="B234" s="90" t="s">
        <v>119</v>
      </c>
      <c r="C234" s="128" t="s">
        <v>2</v>
      </c>
      <c r="D234" s="129">
        <v>2</v>
      </c>
      <c r="E234" s="37">
        <v>0</v>
      </c>
      <c r="F234" s="19">
        <f t="shared" si="32"/>
        <v>0</v>
      </c>
    </row>
    <row r="235" spans="1:6" s="57" customFormat="1" ht="14.25" x14ac:dyDescent="0.2">
      <c r="A235" s="18"/>
      <c r="B235" s="90"/>
      <c r="C235" s="128"/>
      <c r="D235" s="129"/>
      <c r="E235" s="37"/>
      <c r="F235" s="19"/>
    </row>
    <row r="236" spans="1:6" s="57" customFormat="1" ht="25.5" x14ac:dyDescent="0.2">
      <c r="A236" s="18" t="s">
        <v>276</v>
      </c>
      <c r="B236" s="90" t="s">
        <v>89</v>
      </c>
      <c r="C236" s="128" t="s">
        <v>2</v>
      </c>
      <c r="D236" s="129">
        <v>2</v>
      </c>
      <c r="E236" s="37">
        <v>0</v>
      </c>
      <c r="F236" s="19">
        <f t="shared" ref="F236" si="34">D236*E236</f>
        <v>0</v>
      </c>
    </row>
    <row r="237" spans="1:6" s="57" customFormat="1" ht="14.25" x14ac:dyDescent="0.2">
      <c r="A237" s="18"/>
      <c r="B237" s="90"/>
      <c r="C237" s="128"/>
      <c r="D237" s="129"/>
      <c r="E237" s="37"/>
      <c r="F237" s="19"/>
    </row>
    <row r="238" spans="1:6" s="57" customFormat="1" ht="14.25" x14ac:dyDescent="0.2">
      <c r="A238" s="18" t="s">
        <v>277</v>
      </c>
      <c r="B238" s="90" t="s">
        <v>43</v>
      </c>
      <c r="C238" s="128" t="s">
        <v>2</v>
      </c>
      <c r="D238" s="129">
        <v>4</v>
      </c>
      <c r="E238" s="37">
        <v>0</v>
      </c>
      <c r="F238" s="19">
        <f t="shared" si="32"/>
        <v>0</v>
      </c>
    </row>
    <row r="239" spans="1:6" s="57" customFormat="1" ht="14.25" x14ac:dyDescent="0.2">
      <c r="A239" s="18"/>
      <c r="B239" s="90"/>
      <c r="C239" s="128"/>
      <c r="D239" s="129"/>
      <c r="E239" s="37"/>
      <c r="F239" s="19"/>
    </row>
    <row r="240" spans="1:6" s="57" customFormat="1" ht="25.5" x14ac:dyDescent="0.2">
      <c r="A240" s="18" t="s">
        <v>278</v>
      </c>
      <c r="B240" s="90" t="s">
        <v>92</v>
      </c>
      <c r="C240" s="128" t="s">
        <v>2</v>
      </c>
      <c r="D240" s="129">
        <v>2</v>
      </c>
      <c r="E240" s="37">
        <v>0</v>
      </c>
      <c r="F240" s="19">
        <f t="shared" ref="F240" si="35">D240*E240</f>
        <v>0</v>
      </c>
    </row>
    <row r="241" spans="1:6" s="57" customFormat="1" ht="14.25" x14ac:dyDescent="0.2">
      <c r="A241" s="18"/>
      <c r="B241" s="90"/>
      <c r="C241" s="128"/>
      <c r="D241" s="129"/>
      <c r="E241" s="37"/>
      <c r="F241" s="19"/>
    </row>
    <row r="242" spans="1:6" s="57" customFormat="1" ht="38.25" x14ac:dyDescent="0.2">
      <c r="A242" s="18" t="s">
        <v>279</v>
      </c>
      <c r="B242" s="90" t="s">
        <v>93</v>
      </c>
      <c r="C242" s="128" t="s">
        <v>2</v>
      </c>
      <c r="D242" s="129">
        <v>3</v>
      </c>
      <c r="E242" s="37">
        <v>0</v>
      </c>
      <c r="F242" s="19">
        <f t="shared" si="32"/>
        <v>0</v>
      </c>
    </row>
    <row r="243" spans="1:6" s="57" customFormat="1" ht="14.25" x14ac:dyDescent="0.2">
      <c r="A243" s="18"/>
      <c r="B243" s="90"/>
      <c r="C243" s="128"/>
      <c r="D243" s="129"/>
      <c r="E243" s="37"/>
      <c r="F243" s="19"/>
    </row>
    <row r="244" spans="1:6" s="57" customFormat="1" ht="38.25" x14ac:dyDescent="0.2">
      <c r="A244" s="18" t="s">
        <v>280</v>
      </c>
      <c r="B244" s="90" t="s">
        <v>90</v>
      </c>
      <c r="C244" s="128" t="s">
        <v>2</v>
      </c>
      <c r="D244" s="129">
        <v>1</v>
      </c>
      <c r="E244" s="37">
        <v>0</v>
      </c>
      <c r="F244" s="19">
        <f t="shared" ref="F244:F276" si="36">D244*E244</f>
        <v>0</v>
      </c>
    </row>
    <row r="245" spans="1:6" s="57" customFormat="1" ht="14.25" x14ac:dyDescent="0.2">
      <c r="A245" s="18"/>
      <c r="B245" s="90"/>
      <c r="C245" s="128"/>
      <c r="D245" s="129"/>
      <c r="E245" s="37"/>
      <c r="F245" s="19"/>
    </row>
    <row r="246" spans="1:6" s="57" customFormat="1" ht="38.25" x14ac:dyDescent="0.2">
      <c r="A246" s="18" t="s">
        <v>281</v>
      </c>
      <c r="B246" s="90" t="s">
        <v>91</v>
      </c>
      <c r="C246" s="128" t="s">
        <v>2</v>
      </c>
      <c r="D246" s="129">
        <v>1</v>
      </c>
      <c r="E246" s="37">
        <v>0</v>
      </c>
      <c r="F246" s="19">
        <f t="shared" ref="F246" si="37">D246*E246</f>
        <v>0</v>
      </c>
    </row>
    <row r="247" spans="1:6" s="57" customFormat="1" ht="14.25" x14ac:dyDescent="0.2">
      <c r="A247" s="18"/>
      <c r="B247" s="90"/>
      <c r="C247" s="128"/>
      <c r="D247" s="129"/>
      <c r="E247" s="37"/>
      <c r="F247" s="19"/>
    </row>
    <row r="248" spans="1:6" s="57" customFormat="1" ht="38.25" x14ac:dyDescent="0.2">
      <c r="A248" s="18" t="s">
        <v>282</v>
      </c>
      <c r="B248" s="90" t="s">
        <v>31</v>
      </c>
      <c r="C248" s="128" t="s">
        <v>2</v>
      </c>
      <c r="D248" s="129">
        <v>1</v>
      </c>
      <c r="E248" s="37">
        <v>0</v>
      </c>
      <c r="F248" s="19">
        <f t="shared" si="36"/>
        <v>0</v>
      </c>
    </row>
    <row r="249" spans="1:6" s="57" customFormat="1" ht="14.25" x14ac:dyDescent="0.2">
      <c r="A249" s="18"/>
      <c r="B249" s="90"/>
      <c r="C249" s="128"/>
      <c r="D249" s="129"/>
      <c r="E249" s="37"/>
      <c r="F249" s="19"/>
    </row>
    <row r="250" spans="1:6" s="57" customFormat="1" ht="38.25" x14ac:dyDescent="0.2">
      <c r="A250" s="18" t="s">
        <v>283</v>
      </c>
      <c r="B250" s="90" t="s">
        <v>94</v>
      </c>
      <c r="C250" s="128" t="s">
        <v>2</v>
      </c>
      <c r="D250" s="129">
        <v>1</v>
      </c>
      <c r="E250" s="37">
        <v>0</v>
      </c>
      <c r="F250" s="19">
        <f t="shared" ref="F250" si="38">D250*E250</f>
        <v>0</v>
      </c>
    </row>
    <row r="251" spans="1:6" s="57" customFormat="1" ht="14.25" x14ac:dyDescent="0.2">
      <c r="A251" s="18"/>
      <c r="B251" s="90"/>
      <c r="C251" s="128"/>
      <c r="D251" s="129"/>
      <c r="E251" s="37"/>
      <c r="F251" s="19"/>
    </row>
    <row r="252" spans="1:6" s="57" customFormat="1" ht="25.5" x14ac:dyDescent="0.2">
      <c r="A252" s="18" t="s">
        <v>284</v>
      </c>
      <c r="B252" s="90" t="s">
        <v>95</v>
      </c>
      <c r="C252" s="128" t="s">
        <v>2</v>
      </c>
      <c r="D252" s="129">
        <v>1</v>
      </c>
      <c r="E252" s="37">
        <v>0</v>
      </c>
      <c r="F252" s="19">
        <f t="shared" ref="F252" si="39">D252*E252</f>
        <v>0</v>
      </c>
    </row>
    <row r="253" spans="1:6" s="57" customFormat="1" ht="14.25" x14ac:dyDescent="0.2">
      <c r="A253" s="18"/>
      <c r="B253" s="90"/>
      <c r="C253" s="128"/>
      <c r="D253" s="129"/>
      <c r="E253" s="37"/>
      <c r="F253" s="19"/>
    </row>
    <row r="254" spans="1:6" s="57" customFormat="1" ht="25.5" x14ac:dyDescent="0.2">
      <c r="A254" s="18" t="s">
        <v>285</v>
      </c>
      <c r="B254" s="90" t="s">
        <v>96</v>
      </c>
      <c r="C254" s="128" t="s">
        <v>2</v>
      </c>
      <c r="D254" s="129">
        <v>4</v>
      </c>
      <c r="E254" s="37">
        <v>0</v>
      </c>
      <c r="F254" s="19">
        <f t="shared" ref="F254" si="40">D254*E254</f>
        <v>0</v>
      </c>
    </row>
    <row r="255" spans="1:6" s="57" customFormat="1" ht="14.25" x14ac:dyDescent="0.2">
      <c r="A255" s="18"/>
      <c r="B255" s="90"/>
      <c r="C255" s="128"/>
      <c r="D255" s="129"/>
      <c r="E255" s="37"/>
      <c r="F255" s="19"/>
    </row>
    <row r="256" spans="1:6" s="57" customFormat="1" ht="25.5" x14ac:dyDescent="0.2">
      <c r="A256" s="18" t="s">
        <v>286</v>
      </c>
      <c r="B256" s="90" t="s">
        <v>97</v>
      </c>
      <c r="C256" s="128" t="s">
        <v>2</v>
      </c>
      <c r="D256" s="129">
        <v>1</v>
      </c>
      <c r="E256" s="37">
        <v>0</v>
      </c>
      <c r="F256" s="19">
        <f t="shared" ref="F256" si="41">D256*E256</f>
        <v>0</v>
      </c>
    </row>
    <row r="257" spans="1:6" s="57" customFormat="1" ht="14.25" x14ac:dyDescent="0.2">
      <c r="A257" s="18"/>
      <c r="B257" s="90"/>
      <c r="C257" s="128"/>
      <c r="D257" s="129"/>
      <c r="E257" s="37"/>
      <c r="F257" s="19"/>
    </row>
    <row r="258" spans="1:6" s="57" customFormat="1" ht="14.25" x14ac:dyDescent="0.2">
      <c r="A258" s="18" t="s">
        <v>287</v>
      </c>
      <c r="B258" s="90" t="s">
        <v>42</v>
      </c>
      <c r="C258" s="128" t="s">
        <v>2</v>
      </c>
      <c r="D258" s="129">
        <v>1</v>
      </c>
      <c r="E258" s="37">
        <v>0</v>
      </c>
      <c r="F258" s="19">
        <f t="shared" ref="F258" si="42">D258*E258</f>
        <v>0</v>
      </c>
    </row>
    <row r="259" spans="1:6" s="57" customFormat="1" ht="14.25" x14ac:dyDescent="0.2">
      <c r="A259" s="18"/>
      <c r="B259" s="90"/>
      <c r="C259" s="128"/>
      <c r="D259" s="129"/>
      <c r="E259" s="37"/>
      <c r="F259" s="19"/>
    </row>
    <row r="260" spans="1:6" s="57" customFormat="1" ht="14.25" x14ac:dyDescent="0.2">
      <c r="A260" s="18" t="s">
        <v>288</v>
      </c>
      <c r="B260" s="90" t="s">
        <v>44</v>
      </c>
      <c r="C260" s="128" t="s">
        <v>2</v>
      </c>
      <c r="D260" s="129">
        <v>1</v>
      </c>
      <c r="E260" s="37">
        <v>0</v>
      </c>
      <c r="F260" s="19">
        <f t="shared" ref="F260" si="43">D260*E260</f>
        <v>0</v>
      </c>
    </row>
    <row r="261" spans="1:6" s="57" customFormat="1" ht="14.25" x14ac:dyDescent="0.2">
      <c r="A261" s="18"/>
      <c r="B261" s="90"/>
      <c r="C261" s="128"/>
      <c r="D261" s="129"/>
      <c r="E261" s="37"/>
      <c r="F261" s="19"/>
    </row>
    <row r="262" spans="1:6" s="57" customFormat="1" ht="25.5" x14ac:dyDescent="0.2">
      <c r="A262" s="18" t="s">
        <v>289</v>
      </c>
      <c r="B262" s="90" t="s">
        <v>98</v>
      </c>
      <c r="C262" s="128" t="s">
        <v>2</v>
      </c>
      <c r="D262" s="129">
        <v>1</v>
      </c>
      <c r="E262" s="37">
        <v>0</v>
      </c>
      <c r="F262" s="19">
        <f t="shared" ref="F262" si="44">D262*E262</f>
        <v>0</v>
      </c>
    </row>
    <row r="263" spans="1:6" s="57" customFormat="1" ht="14.25" x14ac:dyDescent="0.2">
      <c r="A263" s="18"/>
      <c r="B263" s="90"/>
      <c r="C263" s="128"/>
      <c r="D263" s="129"/>
      <c r="E263" s="37"/>
      <c r="F263" s="19"/>
    </row>
    <row r="264" spans="1:6" s="57" customFormat="1" ht="25.5" x14ac:dyDescent="0.2">
      <c r="A264" s="18" t="s">
        <v>290</v>
      </c>
      <c r="B264" s="90" t="s">
        <v>99</v>
      </c>
      <c r="C264" s="128" t="s">
        <v>2</v>
      </c>
      <c r="D264" s="129">
        <v>1</v>
      </c>
      <c r="E264" s="37">
        <v>0</v>
      </c>
      <c r="F264" s="19">
        <f t="shared" ref="F264" si="45">D264*E264</f>
        <v>0</v>
      </c>
    </row>
    <row r="265" spans="1:6" s="57" customFormat="1" ht="14.25" x14ac:dyDescent="0.2">
      <c r="A265" s="18"/>
      <c r="B265" s="90"/>
      <c r="C265" s="128"/>
      <c r="D265" s="129"/>
      <c r="E265" s="37"/>
      <c r="F265" s="19"/>
    </row>
    <row r="266" spans="1:6" s="57" customFormat="1" ht="14.25" x14ac:dyDescent="0.2">
      <c r="A266" s="18" t="s">
        <v>291</v>
      </c>
      <c r="B266" s="90" t="s">
        <v>50</v>
      </c>
      <c r="C266" s="128" t="s">
        <v>2</v>
      </c>
      <c r="D266" s="129">
        <v>2</v>
      </c>
      <c r="E266" s="37">
        <v>0</v>
      </c>
      <c r="F266" s="19">
        <f t="shared" ref="F266" si="46">D266*E266</f>
        <v>0</v>
      </c>
    </row>
    <row r="267" spans="1:6" s="57" customFormat="1" ht="14.25" x14ac:dyDescent="0.2">
      <c r="A267" s="18"/>
      <c r="B267" s="90"/>
      <c r="C267" s="128"/>
      <c r="D267" s="129"/>
      <c r="E267" s="37"/>
      <c r="F267" s="19"/>
    </row>
    <row r="268" spans="1:6" s="57" customFormat="1" ht="25.5" x14ac:dyDescent="0.2">
      <c r="A268" s="18" t="s">
        <v>292</v>
      </c>
      <c r="B268" s="90" t="s">
        <v>30</v>
      </c>
      <c r="C268" s="128" t="s">
        <v>2</v>
      </c>
      <c r="D268" s="129">
        <v>1</v>
      </c>
      <c r="E268" s="37">
        <v>0</v>
      </c>
      <c r="F268" s="19">
        <f t="shared" si="36"/>
        <v>0</v>
      </c>
    </row>
    <row r="269" spans="1:6" s="57" customFormat="1" ht="14.25" x14ac:dyDescent="0.2">
      <c r="A269" s="18"/>
      <c r="B269" s="90"/>
      <c r="C269" s="128"/>
      <c r="D269" s="129"/>
      <c r="E269" s="37"/>
      <c r="F269" s="19"/>
    </row>
    <row r="270" spans="1:6" s="57" customFormat="1" ht="25.5" x14ac:dyDescent="0.2">
      <c r="A270" s="18" t="s">
        <v>293</v>
      </c>
      <c r="B270" s="90" t="s">
        <v>35</v>
      </c>
      <c r="C270" s="128" t="s">
        <v>2</v>
      </c>
      <c r="D270" s="129">
        <v>3</v>
      </c>
      <c r="E270" s="37">
        <v>0</v>
      </c>
      <c r="F270" s="19">
        <f t="shared" ref="F270" si="47">D270*E270</f>
        <v>0</v>
      </c>
    </row>
    <row r="271" spans="1:6" s="57" customFormat="1" ht="14.25" x14ac:dyDescent="0.2">
      <c r="A271" s="18"/>
      <c r="B271" s="90"/>
      <c r="C271" s="128"/>
      <c r="D271" s="129"/>
      <c r="E271" s="37"/>
      <c r="F271" s="19"/>
    </row>
    <row r="272" spans="1:6" s="57" customFormat="1" ht="25.5" x14ac:dyDescent="0.2">
      <c r="A272" s="18" t="s">
        <v>294</v>
      </c>
      <c r="B272" s="90" t="s">
        <v>33</v>
      </c>
      <c r="C272" s="128" t="s">
        <v>2</v>
      </c>
      <c r="D272" s="129">
        <v>1</v>
      </c>
      <c r="E272" s="37">
        <v>0</v>
      </c>
      <c r="F272" s="19">
        <f t="shared" ref="F272" si="48">D272*E272</f>
        <v>0</v>
      </c>
    </row>
    <row r="273" spans="1:6" s="57" customFormat="1" ht="14.25" x14ac:dyDescent="0.2">
      <c r="A273" s="18"/>
      <c r="B273" s="90"/>
      <c r="C273" s="128"/>
      <c r="D273" s="129"/>
      <c r="E273" s="37"/>
      <c r="F273" s="19"/>
    </row>
    <row r="274" spans="1:6" s="57" customFormat="1" ht="25.5" x14ac:dyDescent="0.2">
      <c r="A274" s="18" t="s">
        <v>295</v>
      </c>
      <c r="B274" s="90" t="s">
        <v>37</v>
      </c>
      <c r="C274" s="128" t="s">
        <v>2</v>
      </c>
      <c r="D274" s="129">
        <v>1</v>
      </c>
      <c r="E274" s="37">
        <v>0</v>
      </c>
      <c r="F274" s="19">
        <f t="shared" ref="F274" si="49">D274*E274</f>
        <v>0</v>
      </c>
    </row>
    <row r="275" spans="1:6" s="57" customFormat="1" ht="14.25" x14ac:dyDescent="0.2">
      <c r="A275" s="18"/>
      <c r="B275" s="90"/>
      <c r="C275" s="128"/>
      <c r="D275" s="129"/>
      <c r="E275" s="37"/>
      <c r="F275" s="19"/>
    </row>
    <row r="276" spans="1:6" s="57" customFormat="1" ht="25.5" x14ac:dyDescent="0.2">
      <c r="A276" s="18" t="s">
        <v>296</v>
      </c>
      <c r="B276" s="90" t="s">
        <v>100</v>
      </c>
      <c r="C276" s="128" t="s">
        <v>2</v>
      </c>
      <c r="D276" s="129">
        <v>6</v>
      </c>
      <c r="E276" s="37">
        <v>0</v>
      </c>
      <c r="F276" s="19">
        <f t="shared" si="36"/>
        <v>0</v>
      </c>
    </row>
    <row r="277" spans="1:6" s="57" customFormat="1" ht="14.25" x14ac:dyDescent="0.2">
      <c r="A277" s="18"/>
      <c r="B277" s="90"/>
      <c r="C277" s="128"/>
      <c r="D277" s="129"/>
      <c r="E277" s="37"/>
      <c r="F277" s="19"/>
    </row>
    <row r="278" spans="1:6" s="57" customFormat="1" ht="38.25" x14ac:dyDescent="0.2">
      <c r="A278" s="18" t="s">
        <v>297</v>
      </c>
      <c r="B278" s="90" t="s">
        <v>101</v>
      </c>
      <c r="C278" s="128" t="s">
        <v>2</v>
      </c>
      <c r="D278" s="129">
        <v>2</v>
      </c>
      <c r="E278" s="37">
        <v>0</v>
      </c>
      <c r="F278" s="19">
        <f t="shared" ref="F278" si="50">D278*E278</f>
        <v>0</v>
      </c>
    </row>
    <row r="279" spans="1:6" s="57" customFormat="1" ht="14.25" x14ac:dyDescent="0.2">
      <c r="A279" s="18"/>
      <c r="B279" s="90"/>
      <c r="C279" s="128"/>
      <c r="D279" s="129"/>
      <c r="E279" s="37"/>
      <c r="F279" s="19"/>
    </row>
    <row r="280" spans="1:6" s="57" customFormat="1" ht="38.25" x14ac:dyDescent="0.2">
      <c r="A280" s="18" t="s">
        <v>298</v>
      </c>
      <c r="B280" s="90" t="s">
        <v>118</v>
      </c>
      <c r="C280" s="128" t="s">
        <v>2</v>
      </c>
      <c r="D280" s="129">
        <v>1</v>
      </c>
      <c r="E280" s="37">
        <v>0</v>
      </c>
      <c r="F280" s="19">
        <f t="shared" ref="F280" si="51">D280*E280</f>
        <v>0</v>
      </c>
    </row>
    <row r="281" spans="1:6" s="57" customFormat="1" ht="14.25" x14ac:dyDescent="0.2">
      <c r="A281" s="18"/>
      <c r="B281" s="90"/>
      <c r="C281" s="128"/>
      <c r="D281" s="129"/>
      <c r="E281" s="37"/>
      <c r="F281" s="19"/>
    </row>
    <row r="282" spans="1:6" s="57" customFormat="1" ht="14.25" x14ac:dyDescent="0.2">
      <c r="A282" s="18" t="s">
        <v>299</v>
      </c>
      <c r="B282" s="90" t="s">
        <v>29</v>
      </c>
      <c r="C282" s="128" t="s">
        <v>2</v>
      </c>
      <c r="D282" s="129">
        <v>1</v>
      </c>
      <c r="E282" s="37">
        <v>0</v>
      </c>
      <c r="F282" s="19">
        <f t="shared" ref="F282" si="52">D282*E282</f>
        <v>0</v>
      </c>
    </row>
    <row r="283" spans="1:6" s="57" customFormat="1" ht="14.25" x14ac:dyDescent="0.2">
      <c r="A283" s="18"/>
      <c r="B283" s="90"/>
      <c r="C283" s="128"/>
      <c r="D283" s="129"/>
      <c r="E283" s="37"/>
      <c r="F283" s="19"/>
    </row>
    <row r="284" spans="1:6" s="57" customFormat="1" ht="14.25" x14ac:dyDescent="0.2">
      <c r="A284" s="18" t="s">
        <v>300</v>
      </c>
      <c r="B284" s="90" t="s">
        <v>34</v>
      </c>
      <c r="C284" s="128" t="s">
        <v>2</v>
      </c>
      <c r="D284" s="129">
        <v>4</v>
      </c>
      <c r="E284" s="37">
        <v>0</v>
      </c>
      <c r="F284" s="19">
        <f t="shared" ref="F284" si="53">D284*E284</f>
        <v>0</v>
      </c>
    </row>
    <row r="285" spans="1:6" s="57" customFormat="1" ht="14.25" x14ac:dyDescent="0.2">
      <c r="A285" s="18"/>
      <c r="B285" s="90"/>
      <c r="C285" s="128"/>
      <c r="D285" s="129"/>
      <c r="E285" s="37"/>
      <c r="F285" s="19"/>
    </row>
    <row r="286" spans="1:6" s="57" customFormat="1" ht="14.25" x14ac:dyDescent="0.2">
      <c r="A286" s="18" t="s">
        <v>301</v>
      </c>
      <c r="B286" s="90" t="s">
        <v>36</v>
      </c>
      <c r="C286" s="128" t="s">
        <v>2</v>
      </c>
      <c r="D286" s="129">
        <v>1</v>
      </c>
      <c r="E286" s="37">
        <v>0</v>
      </c>
      <c r="F286" s="19">
        <f t="shared" ref="F286" si="54">D286*E286</f>
        <v>0</v>
      </c>
    </row>
    <row r="287" spans="1:6" s="57" customFormat="1" ht="14.25" x14ac:dyDescent="0.2">
      <c r="A287" s="18"/>
      <c r="B287" s="90"/>
      <c r="C287" s="128"/>
      <c r="D287" s="129"/>
      <c r="E287" s="37"/>
      <c r="F287" s="19"/>
    </row>
    <row r="288" spans="1:6" s="57" customFormat="1" ht="39.75" customHeight="1" x14ac:dyDescent="0.2">
      <c r="A288" s="18" t="s">
        <v>302</v>
      </c>
      <c r="B288" s="90" t="s">
        <v>117</v>
      </c>
      <c r="C288" s="128" t="s">
        <v>2</v>
      </c>
      <c r="D288" s="129">
        <v>8</v>
      </c>
      <c r="E288" s="37">
        <v>0</v>
      </c>
      <c r="F288" s="19">
        <f t="shared" ref="F288" si="55">D288*E288</f>
        <v>0</v>
      </c>
    </row>
    <row r="289" spans="1:6" s="57" customFormat="1" ht="14.25" x14ac:dyDescent="0.2">
      <c r="A289" s="18"/>
      <c r="B289" s="90"/>
      <c r="C289" s="128"/>
      <c r="D289" s="129"/>
      <c r="E289" s="37"/>
      <c r="F289" s="19"/>
    </row>
    <row r="290" spans="1:6" s="57" customFormat="1" ht="38.25" x14ac:dyDescent="0.2">
      <c r="A290" s="18" t="s">
        <v>303</v>
      </c>
      <c r="B290" s="90" t="s">
        <v>116</v>
      </c>
      <c r="C290" s="128" t="s">
        <v>2</v>
      </c>
      <c r="D290" s="129">
        <v>2</v>
      </c>
      <c r="E290" s="37">
        <v>0</v>
      </c>
      <c r="F290" s="19">
        <f t="shared" ref="F290" si="56">D290*E290</f>
        <v>0</v>
      </c>
    </row>
    <row r="291" spans="1:6" s="57" customFormat="1" ht="14.25" x14ac:dyDescent="0.2">
      <c r="A291" s="18"/>
      <c r="B291" s="90"/>
      <c r="C291" s="128"/>
      <c r="D291" s="129"/>
      <c r="E291" s="37"/>
      <c r="F291" s="19"/>
    </row>
    <row r="292" spans="1:6" s="57" customFormat="1" ht="14.25" x14ac:dyDescent="0.2">
      <c r="A292" s="18" t="s">
        <v>304</v>
      </c>
      <c r="B292" s="90" t="s">
        <v>87</v>
      </c>
      <c r="C292" s="128" t="s">
        <v>2</v>
      </c>
      <c r="D292" s="129">
        <v>50</v>
      </c>
      <c r="E292" s="37">
        <v>0</v>
      </c>
      <c r="F292" s="19">
        <f t="shared" ref="F292" si="57">D292*E292</f>
        <v>0</v>
      </c>
    </row>
    <row r="293" spans="1:6" s="57" customFormat="1" ht="14.25" x14ac:dyDescent="0.2">
      <c r="A293" s="18"/>
      <c r="B293" s="90"/>
      <c r="C293" s="128"/>
      <c r="D293" s="129"/>
      <c r="E293" s="37"/>
      <c r="F293" s="19"/>
    </row>
    <row r="294" spans="1:6" s="57" customFormat="1" ht="25.5" x14ac:dyDescent="0.2">
      <c r="A294" s="18" t="s">
        <v>305</v>
      </c>
      <c r="B294" s="90" t="s">
        <v>88</v>
      </c>
      <c r="C294" s="128" t="s">
        <v>2</v>
      </c>
      <c r="D294" s="129">
        <v>4</v>
      </c>
      <c r="E294" s="37">
        <v>0</v>
      </c>
      <c r="F294" s="19">
        <f t="shared" ref="F294" si="58">D294*E294</f>
        <v>0</v>
      </c>
    </row>
    <row r="295" spans="1:6" s="57" customFormat="1" ht="14.25" x14ac:dyDescent="0.2">
      <c r="A295" s="18"/>
      <c r="B295" s="90"/>
      <c r="C295" s="128"/>
      <c r="D295" s="129"/>
      <c r="E295" s="37"/>
      <c r="F295" s="19"/>
    </row>
    <row r="296" spans="1:6" s="57" customFormat="1" ht="290.25" customHeight="1" x14ac:dyDescent="0.2">
      <c r="A296" s="18" t="s">
        <v>306</v>
      </c>
      <c r="B296" s="89" t="s">
        <v>133</v>
      </c>
      <c r="C296" s="130" t="s">
        <v>3</v>
      </c>
      <c r="D296" s="131">
        <v>3</v>
      </c>
      <c r="E296" s="37">
        <v>0</v>
      </c>
      <c r="F296" s="132">
        <f>D296*E296</f>
        <v>0</v>
      </c>
    </row>
    <row r="297" spans="1:6" s="57" customFormat="1" ht="14.25" x14ac:dyDescent="0.2">
      <c r="A297" s="18"/>
      <c r="B297" s="89"/>
      <c r="C297" s="130"/>
      <c r="D297" s="131"/>
      <c r="E297" s="37"/>
      <c r="F297" s="132"/>
    </row>
    <row r="298" spans="1:6" s="57" customFormat="1" ht="63.75" x14ac:dyDescent="0.2">
      <c r="A298" s="18" t="s">
        <v>307</v>
      </c>
      <c r="B298" s="89" t="s">
        <v>130</v>
      </c>
      <c r="C298" s="130" t="s">
        <v>3</v>
      </c>
      <c r="D298" s="131">
        <v>3</v>
      </c>
      <c r="E298" s="37">
        <v>0</v>
      </c>
      <c r="F298" s="132">
        <f>D298*E298</f>
        <v>0</v>
      </c>
    </row>
    <row r="299" spans="1:6" s="57" customFormat="1" ht="14.25" x14ac:dyDescent="0.2">
      <c r="A299" s="18"/>
      <c r="B299" s="90"/>
      <c r="C299" s="128"/>
      <c r="D299" s="129"/>
      <c r="E299" s="37"/>
      <c r="F299" s="19"/>
    </row>
    <row r="300" spans="1:6" s="57" customFormat="1" ht="76.5" x14ac:dyDescent="0.2">
      <c r="A300" s="18" t="s">
        <v>308</v>
      </c>
      <c r="B300" s="133" t="s">
        <v>131</v>
      </c>
      <c r="C300" s="130"/>
      <c r="D300" s="131"/>
      <c r="E300" s="37"/>
      <c r="F300" s="132"/>
    </row>
    <row r="301" spans="1:6" s="57" customFormat="1" ht="14.25" x14ac:dyDescent="0.2">
      <c r="A301" s="18"/>
      <c r="B301" s="134" t="s">
        <v>132</v>
      </c>
      <c r="C301" s="130" t="s">
        <v>2</v>
      </c>
      <c r="D301" s="131">
        <v>3</v>
      </c>
      <c r="E301" s="37">
        <v>0</v>
      </c>
      <c r="F301" s="132">
        <f>D301*E301</f>
        <v>0</v>
      </c>
    </row>
    <row r="302" spans="1:6" s="57" customFormat="1" ht="14.25" x14ac:dyDescent="0.2">
      <c r="A302" s="18"/>
      <c r="C302" s="135"/>
      <c r="D302" s="131"/>
      <c r="E302" s="37"/>
      <c r="F302" s="99"/>
    </row>
    <row r="303" spans="1:6" s="57" customFormat="1" ht="65.25" customHeight="1" x14ac:dyDescent="0.2">
      <c r="A303" s="18" t="s">
        <v>309</v>
      </c>
      <c r="B303" s="133" t="s">
        <v>134</v>
      </c>
      <c r="C303" s="135" t="s">
        <v>2</v>
      </c>
      <c r="D303" s="131">
        <v>1</v>
      </c>
      <c r="E303" s="37">
        <v>0</v>
      </c>
      <c r="F303" s="99">
        <f>D303*E303</f>
        <v>0</v>
      </c>
    </row>
    <row r="304" spans="1:6" s="57" customFormat="1" ht="14.25" x14ac:dyDescent="0.2">
      <c r="A304" s="18"/>
      <c r="B304" s="134"/>
      <c r="C304" s="135"/>
      <c r="D304" s="131"/>
      <c r="E304" s="37"/>
      <c r="F304" s="99"/>
    </row>
    <row r="305" spans="1:6" s="57" customFormat="1" ht="92.25" customHeight="1" x14ac:dyDescent="0.2">
      <c r="A305" s="18" t="s">
        <v>310</v>
      </c>
      <c r="B305" s="133" t="s">
        <v>183</v>
      </c>
      <c r="C305" s="135" t="s">
        <v>3</v>
      </c>
      <c r="D305" s="131">
        <v>1</v>
      </c>
      <c r="E305" s="37">
        <f>E306+E307+E308+E309+E310</f>
        <v>0</v>
      </c>
      <c r="F305" s="99">
        <f>D305*E305</f>
        <v>0</v>
      </c>
    </row>
    <row r="306" spans="1:6" s="57" customFormat="1" ht="40.5" customHeight="1" x14ac:dyDescent="0.2">
      <c r="A306" s="18" t="s">
        <v>311</v>
      </c>
      <c r="B306" s="89" t="s">
        <v>178</v>
      </c>
      <c r="C306" s="135" t="s">
        <v>2</v>
      </c>
      <c r="D306" s="131">
        <v>1</v>
      </c>
      <c r="E306" s="37"/>
      <c r="F306" s="99"/>
    </row>
    <row r="307" spans="1:6" s="57" customFormat="1" ht="14.25" x14ac:dyDescent="0.2">
      <c r="A307" s="18" t="s">
        <v>312</v>
      </c>
      <c r="B307" s="89" t="s">
        <v>179</v>
      </c>
      <c r="C307" s="135" t="s">
        <v>2</v>
      </c>
      <c r="D307" s="131">
        <v>1</v>
      </c>
      <c r="E307" s="37"/>
      <c r="F307" s="99"/>
    </row>
    <row r="308" spans="1:6" s="57" customFormat="1" ht="25.5" x14ac:dyDescent="0.2">
      <c r="A308" s="18" t="s">
        <v>313</v>
      </c>
      <c r="B308" s="89" t="s">
        <v>180</v>
      </c>
      <c r="C308" s="135" t="s">
        <v>2</v>
      </c>
      <c r="D308" s="131">
        <v>1</v>
      </c>
      <c r="E308" s="37"/>
      <c r="F308" s="99"/>
    </row>
    <row r="309" spans="1:6" s="57" customFormat="1" ht="14.25" x14ac:dyDescent="0.2">
      <c r="A309" s="18" t="s">
        <v>314</v>
      </c>
      <c r="B309" s="89" t="s">
        <v>181</v>
      </c>
      <c r="C309" s="135" t="s">
        <v>2</v>
      </c>
      <c r="D309" s="131">
        <v>1</v>
      </c>
      <c r="E309" s="37"/>
      <c r="F309" s="99"/>
    </row>
    <row r="310" spans="1:6" s="57" customFormat="1" ht="14.25" x14ac:dyDescent="0.2">
      <c r="A310" s="18" t="s">
        <v>315</v>
      </c>
      <c r="B310" s="89" t="s">
        <v>182</v>
      </c>
      <c r="C310" s="135" t="s">
        <v>2</v>
      </c>
      <c r="D310" s="131">
        <v>1</v>
      </c>
      <c r="E310" s="37"/>
      <c r="F310" s="99"/>
    </row>
    <row r="311" spans="1:6" s="57" customFormat="1" ht="14.25" x14ac:dyDescent="0.2">
      <c r="A311" s="18"/>
      <c r="B311" s="89"/>
      <c r="C311" s="135"/>
      <c r="D311" s="131"/>
      <c r="E311" s="37"/>
      <c r="F311" s="99"/>
    </row>
    <row r="312" spans="1:6" s="57" customFormat="1" ht="25.5" x14ac:dyDescent="0.2">
      <c r="A312" s="35" t="s">
        <v>322</v>
      </c>
      <c r="B312" s="90" t="s">
        <v>102</v>
      </c>
      <c r="C312" s="88" t="s">
        <v>3</v>
      </c>
      <c r="D312" s="10">
        <v>19</v>
      </c>
      <c r="E312" s="37"/>
      <c r="F312" s="19">
        <f>D312*(D313*E313+D314*E314+D315*E315+D316*E316+D317*E317)</f>
        <v>0</v>
      </c>
    </row>
    <row r="313" spans="1:6" s="57" customFormat="1" ht="14.25" x14ac:dyDescent="0.2">
      <c r="A313" s="35"/>
      <c r="B313" s="111" t="s">
        <v>323</v>
      </c>
      <c r="C313" s="88" t="s">
        <v>41</v>
      </c>
      <c r="D313" s="10">
        <v>5</v>
      </c>
      <c r="E313" s="37">
        <v>0</v>
      </c>
      <c r="F313" s="19"/>
    </row>
    <row r="314" spans="1:6" s="57" customFormat="1" ht="14.25" x14ac:dyDescent="0.2">
      <c r="A314" s="35"/>
      <c r="B314" s="111" t="s">
        <v>103</v>
      </c>
      <c r="C314" s="88" t="s">
        <v>2</v>
      </c>
      <c r="D314" s="10">
        <v>1</v>
      </c>
      <c r="E314" s="37">
        <v>0</v>
      </c>
      <c r="F314" s="19"/>
    </row>
    <row r="315" spans="1:6" s="57" customFormat="1" ht="43.5" customHeight="1" x14ac:dyDescent="0.2">
      <c r="A315" s="35"/>
      <c r="B315" s="111" t="s">
        <v>104</v>
      </c>
      <c r="C315" s="88" t="s">
        <v>2</v>
      </c>
      <c r="D315" s="10">
        <v>1</v>
      </c>
      <c r="E315" s="37">
        <v>0</v>
      </c>
      <c r="F315" s="19"/>
    </row>
    <row r="316" spans="1:6" s="57" customFormat="1" ht="41.25" customHeight="1" x14ac:dyDescent="0.2">
      <c r="A316" s="35"/>
      <c r="B316" s="111" t="s">
        <v>105</v>
      </c>
      <c r="C316" s="88" t="s">
        <v>2</v>
      </c>
      <c r="D316" s="10">
        <v>1</v>
      </c>
      <c r="E316" s="37">
        <v>0</v>
      </c>
      <c r="F316" s="19"/>
    </row>
    <row r="317" spans="1:6" s="57" customFormat="1" ht="14.25" x14ac:dyDescent="0.2">
      <c r="A317" s="35"/>
      <c r="B317" s="111" t="s">
        <v>106</v>
      </c>
      <c r="C317" s="88" t="s">
        <v>2</v>
      </c>
      <c r="D317" s="10">
        <v>1</v>
      </c>
      <c r="E317" s="37">
        <v>0</v>
      </c>
      <c r="F317" s="19"/>
    </row>
    <row r="318" spans="1:6" s="57" customFormat="1" thickBot="1" x14ac:dyDescent="0.25">
      <c r="A318" s="18"/>
      <c r="B318" s="134"/>
      <c r="C318" s="135"/>
      <c r="D318" s="131"/>
      <c r="E318" s="23"/>
      <c r="F318" s="99"/>
    </row>
    <row r="319" spans="1:6" s="57" customFormat="1" ht="15.75" thickTop="1" thickBot="1" x14ac:dyDescent="0.25">
      <c r="A319" s="118" t="s">
        <v>247</v>
      </c>
      <c r="B319" s="119"/>
      <c r="C319" s="120"/>
      <c r="D319" s="121"/>
      <c r="E319" s="154"/>
      <c r="F319" s="34">
        <f>SUM(F186:F318)</f>
        <v>0</v>
      </c>
    </row>
    <row r="320" spans="1:6" s="57" customFormat="1" thickTop="1" x14ac:dyDescent="0.2">
      <c r="A320" s="136"/>
      <c r="B320" s="137"/>
      <c r="C320" s="138"/>
      <c r="D320" s="139"/>
      <c r="E320" s="157"/>
      <c r="F320" s="22"/>
    </row>
    <row r="321" spans="1:6" s="57" customFormat="1" ht="14.25" x14ac:dyDescent="0.2">
      <c r="A321" s="140" t="s">
        <v>193</v>
      </c>
      <c r="B321" s="141" t="str">
        <f>B18</f>
        <v>Ostalo k strojnim inštalacijam</v>
      </c>
      <c r="C321" s="142"/>
      <c r="D321" s="143"/>
      <c r="E321" s="158"/>
      <c r="F321" s="36"/>
    </row>
    <row r="322" spans="1:6" s="57" customFormat="1" ht="14.25" x14ac:dyDescent="0.2">
      <c r="A322" s="4"/>
      <c r="B322" s="7"/>
      <c r="C322" s="88"/>
      <c r="D322" s="14"/>
      <c r="E322" s="40"/>
      <c r="F322" s="5"/>
    </row>
    <row r="323" spans="1:6" s="57" customFormat="1" ht="38.25" x14ac:dyDescent="0.2">
      <c r="A323" s="35" t="s">
        <v>316</v>
      </c>
      <c r="B323" s="90" t="s">
        <v>11</v>
      </c>
      <c r="C323" s="88" t="s">
        <v>6</v>
      </c>
      <c r="D323" s="6">
        <v>2119</v>
      </c>
      <c r="E323" s="37">
        <v>0</v>
      </c>
      <c r="F323" s="19">
        <f>D323*E323</f>
        <v>0</v>
      </c>
    </row>
    <row r="324" spans="1:6" s="57" customFormat="1" ht="14.25" x14ac:dyDescent="0.2">
      <c r="A324" s="18"/>
      <c r="B324" s="7"/>
      <c r="C324" s="88"/>
      <c r="D324" s="6"/>
      <c r="E324" s="37"/>
      <c r="F324" s="16"/>
    </row>
    <row r="325" spans="1:6" s="57" customFormat="1" ht="25.5" x14ac:dyDescent="0.2">
      <c r="A325" s="35" t="s">
        <v>317</v>
      </c>
      <c r="B325" s="90" t="s">
        <v>20</v>
      </c>
      <c r="C325" s="88" t="s">
        <v>6</v>
      </c>
      <c r="D325" s="6">
        <v>2119</v>
      </c>
      <c r="E325" s="37">
        <v>0</v>
      </c>
      <c r="F325" s="19">
        <f t="shared" ref="F325" si="59">D325*E325</f>
        <v>0</v>
      </c>
    </row>
    <row r="326" spans="1:6" s="57" customFormat="1" ht="14.25" x14ac:dyDescent="0.2">
      <c r="A326" s="35"/>
      <c r="B326" s="90"/>
      <c r="C326" s="88"/>
      <c r="D326" s="6"/>
      <c r="E326" s="37"/>
      <c r="F326" s="19"/>
    </row>
    <row r="327" spans="1:6" s="57" customFormat="1" ht="25.5" x14ac:dyDescent="0.2">
      <c r="A327" s="93" t="s">
        <v>318</v>
      </c>
      <c r="B327" s="89" t="s">
        <v>243</v>
      </c>
      <c r="C327" s="97"/>
      <c r="D327" s="98"/>
      <c r="E327" s="23"/>
      <c r="F327" s="99"/>
    </row>
    <row r="328" spans="1:6" s="57" customFormat="1" ht="14.25" x14ac:dyDescent="0.2">
      <c r="A328" s="117"/>
      <c r="B328" s="116" t="s">
        <v>245</v>
      </c>
      <c r="C328" s="97" t="s">
        <v>19</v>
      </c>
      <c r="D328" s="98">
        <v>30</v>
      </c>
      <c r="E328" s="37">
        <v>0</v>
      </c>
      <c r="F328" s="99">
        <f t="shared" ref="F328:F329" si="60">D328*E328</f>
        <v>0</v>
      </c>
    </row>
    <row r="329" spans="1:6" s="57" customFormat="1" ht="14.25" x14ac:dyDescent="0.2">
      <c r="A329" s="93"/>
      <c r="B329" s="116" t="s">
        <v>246</v>
      </c>
      <c r="C329" s="97" t="s">
        <v>19</v>
      </c>
      <c r="D329" s="98">
        <v>30</v>
      </c>
      <c r="E329" s="37">
        <v>0</v>
      </c>
      <c r="F329" s="99">
        <f t="shared" si="60"/>
        <v>0</v>
      </c>
    </row>
    <row r="330" spans="1:6" s="57" customFormat="1" ht="14.25" x14ac:dyDescent="0.2">
      <c r="A330" s="93"/>
      <c r="B330" s="116"/>
      <c r="C330" s="97"/>
      <c r="D330" s="98"/>
      <c r="E330" s="37"/>
      <c r="F330" s="99"/>
    </row>
    <row r="331" spans="1:6" s="57" customFormat="1" ht="38.25" x14ac:dyDescent="0.2">
      <c r="A331" s="93" t="s">
        <v>319</v>
      </c>
      <c r="B331" s="114" t="s">
        <v>321</v>
      </c>
      <c r="C331" s="115" t="s">
        <v>19</v>
      </c>
      <c r="D331" s="98">
        <v>21</v>
      </c>
      <c r="E331" s="37">
        <v>0</v>
      </c>
      <c r="F331" s="99">
        <f t="shared" ref="F331" si="61">D331*E331</f>
        <v>0</v>
      </c>
    </row>
    <row r="332" spans="1:6" s="57" customFormat="1" ht="14.25" x14ac:dyDescent="0.2">
      <c r="A332" s="93"/>
      <c r="B332" s="114"/>
      <c r="C332" s="115"/>
      <c r="D332" s="98"/>
      <c r="E332" s="23"/>
      <c r="F332" s="99"/>
    </row>
    <row r="333" spans="1:6" s="57" customFormat="1" ht="14.25" x14ac:dyDescent="0.2">
      <c r="A333" s="147"/>
      <c r="B333" s="95"/>
      <c r="C333" s="88"/>
      <c r="D333" s="148"/>
      <c r="E333" s="149"/>
      <c r="F333" s="19"/>
    </row>
    <row r="334" spans="1:6" s="57" customFormat="1" thickBot="1" x14ac:dyDescent="0.25">
      <c r="A334" s="18"/>
      <c r="B334" s="7"/>
      <c r="C334" s="88"/>
      <c r="D334" s="6"/>
      <c r="E334" s="37"/>
      <c r="F334" s="16"/>
    </row>
    <row r="335" spans="1:6" s="57" customFormat="1" ht="15.75" thickTop="1" thickBot="1" x14ac:dyDescent="0.25">
      <c r="A335" s="118" t="s">
        <v>248</v>
      </c>
      <c r="B335" s="119"/>
      <c r="C335" s="120"/>
      <c r="D335" s="121"/>
      <c r="E335" s="120"/>
      <c r="F335" s="34">
        <f>SUM(F323:F334)</f>
        <v>0</v>
      </c>
    </row>
    <row r="336" spans="1:6" s="57" customFormat="1" thickTop="1" x14ac:dyDescent="0.2">
      <c r="A336" s="144"/>
      <c r="B336" s="145"/>
      <c r="E336" s="146"/>
      <c r="F336" s="146"/>
    </row>
    <row r="337" spans="1:6" s="57" customFormat="1" ht="14.25" x14ac:dyDescent="0.2">
      <c r="A337" s="144"/>
      <c r="B337" s="145"/>
      <c r="E337" s="146"/>
      <c r="F337" s="146"/>
    </row>
  </sheetData>
  <sheetProtection algorithmName="SHA-512" hashValue="uATnGJDmRxQ6qO1HA1x1KBjfdH+xqFfM3LKNa5Eq3cW94/febZ7cKkSPvbMW1frscNteD43VBsX7ub+Iijl8dg==" saltValue="0lh0ezBFsMUdg5KVltGymw==" spinCount="100000" sheet="1"/>
  <mergeCells count="27">
    <mergeCell ref="A27:F27"/>
    <mergeCell ref="A28:F28"/>
    <mergeCell ref="A29:F29"/>
    <mergeCell ref="A22:F22"/>
    <mergeCell ref="A23:F23"/>
    <mergeCell ref="A24:F24"/>
    <mergeCell ref="A25:F25"/>
    <mergeCell ref="A26:F26"/>
    <mergeCell ref="B16:E16"/>
    <mergeCell ref="B18:E18"/>
    <mergeCell ref="A5:F5"/>
    <mergeCell ref="A10:F10"/>
    <mergeCell ref="A8:B8"/>
    <mergeCell ref="A7:B7"/>
    <mergeCell ref="A6:B6"/>
    <mergeCell ref="A4:F4"/>
    <mergeCell ref="A11:F11"/>
    <mergeCell ref="A12:F12"/>
    <mergeCell ref="B14:E14"/>
    <mergeCell ref="B15:E15"/>
    <mergeCell ref="A62:E62"/>
    <mergeCell ref="A153:E153"/>
    <mergeCell ref="A30:F30"/>
    <mergeCell ref="A31:F31"/>
    <mergeCell ref="A32:F32"/>
    <mergeCell ref="A33:F33"/>
    <mergeCell ref="A34:F34"/>
  </mergeCells>
  <phoneticPr fontId="5" type="noConversion"/>
  <pageMargins left="0.70866141732283472" right="0.70866141732283472" top="0.74803149606299213" bottom="0.74803149606299213" header="0.31496062992125984" footer="0.31496062992125984"/>
  <pageSetup paperSize="9" scale="90" orientation="portrait" r:id="rId1"/>
  <headerFooter>
    <oddHeader>&amp;LKomunala Brežice d. o. o.</oddHeader>
    <oddFooter>&amp;LPopis del za objekt "Vodovod Pišece - Veseli Vrh"&amp;Rstran &amp;P od &amp;N</oddFooter>
  </headerFooter>
  <rowBreaks count="12" manualBreakCount="12">
    <brk id="34" max="5" man="1"/>
    <brk id="47" max="5" man="1"/>
    <brk id="62" max="5" man="1"/>
    <brk id="82" max="5" man="1"/>
    <brk id="101" max="5" man="1"/>
    <brk id="123" max="5" man="1"/>
    <brk id="143" max="5" man="1"/>
    <brk id="172" max="5" man="1"/>
    <brk id="207" max="5" man="1"/>
    <brk id="249" max="5" man="1"/>
    <brk id="289" max="5" man="1"/>
    <brk id="33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2</vt:i4>
      </vt:variant>
    </vt:vector>
  </HeadingPairs>
  <TitlesOfParts>
    <vt:vector size="3" baseType="lpstr">
      <vt:lpstr>1. etapa</vt:lpstr>
      <vt:lpstr>'1. etapa'!Področje_tiskanja</vt:lpstr>
      <vt:lpstr>'1. etapa'!Tiskanje_naslovov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2006-11-28T10:36:17Z</dcterms:created>
  <dcterms:modified xsi:type="dcterms:W3CDTF">2021-08-23T12:26:46Z</dcterms:modified>
</cp:coreProperties>
</file>