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https://obbrezice-my.sharepoint.com/personal/vilma_zupancic_brezice_si/Documents/SLUZBA/JAVNA NAROČILA/POSTOPKI/Odprti postopek/OKIGJS/Most Cerklje/RD/"/>
    </mc:Choice>
  </mc:AlternateContent>
  <xr:revisionPtr revIDLastSave="84" documentId="13_ncr:1_{F85E4D4F-305E-4CF0-8982-DD1BFB5DE4EF}" xr6:coauthVersionLast="45" xr6:coauthVersionMax="45" xr10:uidLastSave="{5244DBAB-08C5-4614-9811-18885C972F61}"/>
  <bookViews>
    <workbookView xWindow="-120" yWindow="-120" windowWidth="25440" windowHeight="15390" tabRatio="818" xr2:uid="{00000000-000D-0000-FFFF-FFFF00000000}"/>
  </bookViews>
  <sheets>
    <sheet name="Rekapitulacija" sheetId="16" r:id="rId1"/>
    <sheet name="Most čez Krko" sheetId="17" r:id="rId2"/>
    <sheet name="Tabela 1" sheetId="19" r:id="rId3"/>
    <sheet name="Tabela 2" sheetId="20" r:id="rId4"/>
    <sheet name="Tabela 3" sheetId="21" r:id="rId5"/>
    <sheet name="Tabela 4" sheetId="22" r:id="rId6"/>
    <sheet name="Tabela 5" sheetId="23" r:id="rId7"/>
  </sheets>
  <definedNames>
    <definedName name="_xlnm.Print_Area" localSheetId="1">'Most čez Krko'!$A$1:$F$196</definedName>
    <definedName name="_xlnm.Print_Area" localSheetId="0">Rekapitulacija!$A$1:$F$48</definedName>
    <definedName name="_xlnm.Print_Area" localSheetId="2">'Tabela 1'!$A$1:$G$35</definedName>
    <definedName name="_xlnm.Print_Area" localSheetId="3">'Tabela 2'!$A$1:$C$50</definedName>
    <definedName name="_xlnm.Print_Area" localSheetId="4">'Tabela 3'!$A$1:$D$33</definedName>
    <definedName name="_xlnm.Print_Area" localSheetId="5">'Tabela 4'!$A$1:$J$100</definedName>
    <definedName name="_xlnm.Print_Area" localSheetId="6">'Tabela 5'!$A$1:$E$52</definedName>
    <definedName name="_xlnm.Print_Titles" localSheetId="1">'Most čez Krko'!$8:$8</definedName>
    <definedName name="_xlnm.Print_Titles" localSheetId="5">'Tabela 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7" i="17" l="1"/>
  <c r="F156" i="17"/>
  <c r="F148" i="17"/>
  <c r="F113" i="17"/>
  <c r="F98" i="17"/>
  <c r="F94" i="17"/>
  <c r="F33" i="17"/>
  <c r="F28" i="17"/>
  <c r="F76" i="17" l="1"/>
  <c r="F18" i="17" l="1"/>
  <c r="J43" i="22" l="1"/>
  <c r="J71" i="22" l="1"/>
  <c r="J70" i="22"/>
  <c r="J69" i="22"/>
  <c r="J68" i="22"/>
  <c r="J67" i="22"/>
  <c r="J66" i="22"/>
  <c r="J65" i="22"/>
  <c r="J64" i="22"/>
  <c r="J63" i="22"/>
  <c r="J62" i="22"/>
  <c r="J61" i="22"/>
  <c r="J60" i="22"/>
  <c r="J59" i="22"/>
  <c r="J58" i="22"/>
  <c r="J57" i="22"/>
  <c r="J56" i="22"/>
  <c r="J55" i="22"/>
  <c r="J54" i="22"/>
  <c r="J53" i="22"/>
  <c r="J52" i="22"/>
  <c r="J51" i="22"/>
  <c r="J50" i="22"/>
  <c r="J49" i="22"/>
  <c r="J48" i="22"/>
  <c r="J47" i="22"/>
  <c r="J46" i="22"/>
  <c r="J45" i="22"/>
  <c r="J44" i="22"/>
  <c r="G42" i="22"/>
  <c r="H42" i="22" s="1"/>
  <c r="J42" i="22" s="1"/>
  <c r="G41" i="22"/>
  <c r="H41" i="22" s="1"/>
  <c r="J41" i="22" s="1"/>
  <c r="G40" i="22"/>
  <c r="H40" i="22" s="1"/>
  <c r="J40" i="22" s="1"/>
  <c r="G39" i="22"/>
  <c r="H39" i="22" s="1"/>
  <c r="J39" i="22" s="1"/>
  <c r="G38" i="22"/>
  <c r="H38" i="22" s="1"/>
  <c r="J38" i="22" s="1"/>
  <c r="G37" i="22"/>
  <c r="H37" i="22" s="1"/>
  <c r="J37" i="22" s="1"/>
  <c r="H36" i="22"/>
  <c r="J36" i="22" s="1"/>
  <c r="G36" i="22"/>
  <c r="G35" i="22"/>
  <c r="H35" i="22" s="1"/>
  <c r="J35" i="22" s="1"/>
  <c r="G34" i="22"/>
  <c r="H34" i="22" s="1"/>
  <c r="J34" i="22" s="1"/>
  <c r="G33" i="22"/>
  <c r="H33" i="22" s="1"/>
  <c r="J33" i="22" s="1"/>
  <c r="G32" i="22"/>
  <c r="H32" i="22" s="1"/>
  <c r="J32" i="22" s="1"/>
  <c r="G31" i="22"/>
  <c r="H31" i="22" s="1"/>
  <c r="J31" i="22" s="1"/>
  <c r="G30" i="22"/>
  <c r="H30" i="22" s="1"/>
  <c r="J30" i="22" s="1"/>
  <c r="G29" i="22"/>
  <c r="H29" i="22" s="1"/>
  <c r="J29" i="22" s="1"/>
  <c r="G28" i="22"/>
  <c r="H28" i="22" s="1"/>
  <c r="J28" i="22" s="1"/>
  <c r="G27" i="22"/>
  <c r="H27" i="22" s="1"/>
  <c r="J27" i="22" s="1"/>
  <c r="G26" i="22"/>
  <c r="H26" i="22" s="1"/>
  <c r="J26" i="22" s="1"/>
  <c r="G25" i="22"/>
  <c r="H25" i="22" s="1"/>
  <c r="J25" i="22" s="1"/>
  <c r="G24" i="22"/>
  <c r="H24" i="22" s="1"/>
  <c r="J24" i="22" s="1"/>
  <c r="G23" i="22"/>
  <c r="H23" i="22" s="1"/>
  <c r="J23" i="22" s="1"/>
  <c r="G22" i="22"/>
  <c r="H22" i="22" s="1"/>
  <c r="J22" i="22" s="1"/>
  <c r="G21" i="22"/>
  <c r="H21" i="22" s="1"/>
  <c r="J21" i="22" s="1"/>
  <c r="G20" i="22"/>
  <c r="H20" i="22" s="1"/>
  <c r="J20" i="22" s="1"/>
  <c r="G19" i="22"/>
  <c r="H19" i="22" s="1"/>
  <c r="J19" i="22" s="1"/>
  <c r="G18" i="22"/>
  <c r="H18" i="22" s="1"/>
  <c r="J18" i="22" s="1"/>
  <c r="G17" i="22"/>
  <c r="H17" i="22" s="1"/>
  <c r="J17" i="22" s="1"/>
  <c r="G16" i="22"/>
  <c r="H16" i="22" s="1"/>
  <c r="J16" i="22" s="1"/>
  <c r="G15" i="22"/>
  <c r="H15" i="22" s="1"/>
  <c r="J15" i="22" s="1"/>
  <c r="G14" i="22"/>
  <c r="H14" i="22" s="1"/>
  <c r="J14" i="22" s="1"/>
  <c r="G13" i="22"/>
  <c r="H13" i="22" s="1"/>
  <c r="J13" i="22" s="1"/>
  <c r="G12" i="22"/>
  <c r="H12" i="22" s="1"/>
  <c r="J12" i="22" s="1"/>
  <c r="G11" i="22"/>
  <c r="H11" i="22" s="1"/>
  <c r="J11" i="22" s="1"/>
  <c r="G10" i="22"/>
  <c r="H10" i="22" s="1"/>
  <c r="J10" i="22" s="1"/>
  <c r="G9" i="22"/>
  <c r="H9" i="22" s="1"/>
  <c r="J9" i="22" s="1"/>
  <c r="G8" i="22"/>
  <c r="H8" i="22" s="1"/>
  <c r="J8" i="22" s="1"/>
  <c r="J72" i="22" l="1"/>
  <c r="F170" i="17" l="1"/>
  <c r="F169" i="17" l="1"/>
  <c r="F175" i="17"/>
  <c r="F176" i="17" s="1"/>
  <c r="F27" i="17"/>
  <c r="F129" i="17"/>
  <c r="F130" i="17" s="1"/>
  <c r="F131" i="17" s="1"/>
  <c r="F108" i="17"/>
  <c r="F26" i="17"/>
  <c r="F111" i="17" l="1"/>
  <c r="F153" i="17"/>
  <c r="F144" i="17"/>
  <c r="F146" i="17"/>
  <c r="F143" i="17"/>
  <c r="F142" i="17"/>
  <c r="F141" i="17"/>
  <c r="F140" i="17"/>
  <c r="F137" i="17"/>
  <c r="F155" i="17"/>
  <c r="F154" i="17"/>
  <c r="F152" i="17"/>
  <c r="F109" i="17"/>
  <c r="F107" i="17"/>
  <c r="F112" i="17"/>
  <c r="F106" i="17"/>
  <c r="F105" i="17"/>
  <c r="F127" i="17"/>
  <c r="F92" i="17"/>
  <c r="F22" i="17"/>
  <c r="F11" i="17"/>
  <c r="F12" i="17" s="1"/>
  <c r="F40" i="17" s="1"/>
  <c r="F104" i="17"/>
  <c r="F126" i="17"/>
  <c r="F119" i="17"/>
  <c r="F118" i="17"/>
  <c r="F117" i="17"/>
  <c r="F116" i="17"/>
  <c r="F91" i="17"/>
  <c r="F83" i="17"/>
  <c r="F82" i="17"/>
  <c r="F80" i="17"/>
  <c r="F88" i="17"/>
  <c r="F86" i="17"/>
  <c r="F60" i="17"/>
  <c r="F47" i="17"/>
  <c r="F50" i="17"/>
  <c r="F51" i="17"/>
  <c r="F174" i="17"/>
  <c r="F55" i="17"/>
  <c r="F54" i="17"/>
  <c r="F53" i="17"/>
  <c r="F52" i="17"/>
  <c r="F49" i="17"/>
  <c r="F93" i="17"/>
  <c r="F32" i="17"/>
  <c r="F31" i="17"/>
  <c r="F57" i="17"/>
  <c r="F120" i="17"/>
  <c r="F97" i="17"/>
  <c r="F59" i="17"/>
  <c r="F61" i="17"/>
  <c r="F125" i="17"/>
  <c r="F128" i="17"/>
  <c r="F124" i="17"/>
  <c r="F139" i="17"/>
  <c r="F145" i="17"/>
  <c r="F147" i="17"/>
  <c r="F138" i="17"/>
  <c r="F163" i="17"/>
  <c r="F164" i="17" s="1"/>
  <c r="F177" i="17" s="1"/>
  <c r="F167" i="17"/>
  <c r="F168" i="17"/>
  <c r="F171" i="17"/>
  <c r="F172" i="17"/>
  <c r="F173" i="17"/>
  <c r="F48" i="17"/>
  <c r="F56" i="17"/>
  <c r="F58" i="17"/>
  <c r="F46" i="17"/>
  <c r="F110" i="17"/>
  <c r="F75" i="17"/>
  <c r="F77" i="17"/>
  <c r="F78" i="17"/>
  <c r="F79" i="17"/>
  <c r="F81" i="17"/>
  <c r="F84" i="17"/>
  <c r="F85" i="17"/>
  <c r="F87" i="17"/>
  <c r="F89" i="17"/>
  <c r="F90" i="17"/>
  <c r="F21" i="17"/>
  <c r="F19" i="17"/>
  <c r="F20" i="17"/>
  <c r="F23" i="17"/>
  <c r="F24" i="17"/>
  <c r="F25" i="17"/>
  <c r="F74" i="17"/>
  <c r="F38" i="17"/>
  <c r="F37" i="17"/>
  <c r="F39" i="17" s="1"/>
  <c r="M43" i="16"/>
  <c r="F62" i="17" l="1"/>
  <c r="F13" i="16" s="1"/>
  <c r="F15" i="16"/>
  <c r="F121" i="17"/>
  <c r="F16" i="16" l="1"/>
  <c r="F12" i="16"/>
  <c r="F14" i="16"/>
  <c r="G17" i="16" l="1"/>
  <c r="F17" i="16" s="1"/>
  <c r="F18" i="16" s="1"/>
  <c r="F19" i="16" l="1"/>
  <c r="F20" i="16" s="1"/>
  <c r="F21" i="16" l="1"/>
  <c r="F22" i="16" s="1"/>
</calcChain>
</file>

<file path=xl/sharedStrings.xml><?xml version="1.0" encoding="utf-8"?>
<sst xmlns="http://schemas.openxmlformats.org/spreadsheetml/2006/main" count="810" uniqueCount="610">
  <si>
    <t>Zap. št</t>
  </si>
  <si>
    <t>Cena / enoto</t>
  </si>
  <si>
    <t>GRADBENA DELA</t>
  </si>
  <si>
    <t>Ključavničarska dela in dela v jeklu</t>
  </si>
  <si>
    <t>Odstranitvena dela</t>
  </si>
  <si>
    <t>Tesarska dela</t>
  </si>
  <si>
    <t>2.</t>
  </si>
  <si>
    <t>1.</t>
  </si>
  <si>
    <t>PREDDELA</t>
  </si>
  <si>
    <t xml:space="preserve">TESARSKA DELA SKUPAJ </t>
  </si>
  <si>
    <t>m3</t>
  </si>
  <si>
    <t>kg</t>
  </si>
  <si>
    <t>SKUPAJ Z DDV</t>
  </si>
  <si>
    <t>kos</t>
  </si>
  <si>
    <t>Količina</t>
  </si>
  <si>
    <t>Znesek</t>
  </si>
  <si>
    <t>1.2.</t>
  </si>
  <si>
    <t>1.3.</t>
  </si>
  <si>
    <t>Začasni objekti</t>
  </si>
  <si>
    <t>Organizacija gradbišča – postavitev začasnih objektov</t>
  </si>
  <si>
    <t>Organizacija gradbišča – odstranitev začasnih objektov</t>
  </si>
  <si>
    <t>m2</t>
  </si>
  <si>
    <t>Opis</t>
  </si>
  <si>
    <t>Enota</t>
  </si>
  <si>
    <t>m1</t>
  </si>
  <si>
    <t xml:space="preserve">PREDDELA SKUPAJ </t>
  </si>
  <si>
    <t>ODSTRANITVENA DELA SKUPAJ</t>
  </si>
  <si>
    <t>ZAČASNI OBJEKTI SKUPAJ</t>
  </si>
  <si>
    <t>Vključiti transporte in oddajo gradbenih odpadkov odjemalcu, v skladu z veljavnim pravilnikom o ravnanju z odpadki, ki nastanejo pri gradbenih delih</t>
  </si>
  <si>
    <t>2.1.1.</t>
  </si>
  <si>
    <t>2.1.2.</t>
  </si>
  <si>
    <t>2.1.3.</t>
  </si>
  <si>
    <t>DDV 22%</t>
  </si>
  <si>
    <t>Dostopni in varovalni odri</t>
  </si>
  <si>
    <t>1.1.</t>
  </si>
  <si>
    <t>2.1.4.</t>
  </si>
  <si>
    <t>Odstranjevanje se izvaja sprotno glede na faznost izvedbe</t>
  </si>
  <si>
    <t>Odstranitev jeklenih veznih sredstev</t>
  </si>
  <si>
    <t>ur</t>
  </si>
  <si>
    <t>Rezanje asfaltne plasti s talno diamantno žago, debele 6 do 10 cm</t>
  </si>
  <si>
    <t>Odstranitev grmovja in zarasti na območju obrežnih opornikov, odvoz zelenja</t>
  </si>
  <si>
    <t>Zahteve za konstrukcijske lesene elemente:</t>
  </si>
  <si>
    <t>Vsi novi leseni elementi so oblani.</t>
  </si>
  <si>
    <t>Po impregnaciji mora biti les ustrezno skladiščen in posušen oz. impregnacija ne sme biti sveža</t>
  </si>
  <si>
    <t>Vlažnost pred impregnacijo nižja od 20%.</t>
  </si>
  <si>
    <t>Vakumsko impregniranje skladno s SIST EN 351-1, razred penetracije NP5.</t>
  </si>
  <si>
    <t>Baker etanolanska impregnacija (preiskušba po SIST en 599-2)</t>
  </si>
  <si>
    <t>Vključiti nakladanja, razkladanja, transporte in oddajo gradbenih odpadkov odjemalcu, v skladu z veljavnim pravilnikom o ravnanju z odpadki, ki nastanejo pri gradbenih delih.</t>
  </si>
  <si>
    <t>m</t>
  </si>
  <si>
    <t xml:space="preserve">ZEMELJSKA DELA SKUPAJ </t>
  </si>
  <si>
    <t>3.1.</t>
  </si>
  <si>
    <t>kpl</t>
  </si>
  <si>
    <t>Izdelava projektne dokumentacije za projekt izvedenih del</t>
  </si>
  <si>
    <t>Izdelava projektne dokumentacije za vzdrževanje in obratovanje</t>
  </si>
  <si>
    <t>Izdelava geodetskega posnetka izvedenih del</t>
  </si>
  <si>
    <t>TUJE STORITVE</t>
  </si>
  <si>
    <t>TUJE STORITVE SKUPAJ</t>
  </si>
  <si>
    <t>Telekomunikacije</t>
  </si>
  <si>
    <t xml:space="preserve">TELEKOMUNIKACIJE SKUPAJ </t>
  </si>
  <si>
    <t xml:space="preserve">GRADBENA IN OBRTNIŠKA DELA SKUPAJ </t>
  </si>
  <si>
    <t xml:space="preserve">OSTALA DELA SKUPAJ </t>
  </si>
  <si>
    <t>Ostala dela</t>
  </si>
  <si>
    <t>Popolna zapora mostu (brez obvoza), obveščanje v lokalnih medijih</t>
  </si>
  <si>
    <t>Pokončna oprema cest</t>
  </si>
  <si>
    <t>Dobava in vgraditev stebrička za prometni znak iz vroče cinkane jeklene cevi s premerom 64 mm, dolge 3000 mm</t>
  </si>
  <si>
    <t>Obnovitvena dela</t>
  </si>
  <si>
    <t xml:space="preserve">OBNOVITVENA DELA SKUPAJ </t>
  </si>
  <si>
    <t>3.1.1.</t>
  </si>
  <si>
    <t>4.2.</t>
  </si>
  <si>
    <t>4.3.</t>
  </si>
  <si>
    <t>Humuziranje brežine v debelini 15 cm</t>
  </si>
  <si>
    <t>Doplačilo za zatravitev s semenom</t>
  </si>
  <si>
    <t>Dela z jeklom za ojačitev</t>
  </si>
  <si>
    <t>4.2.1.</t>
  </si>
  <si>
    <t xml:space="preserve">DELA Z JEKLOM ZA OJAČITEV SKUPAJ </t>
  </si>
  <si>
    <t>Dela s cementnim betonom</t>
  </si>
  <si>
    <t>4.3.1.</t>
  </si>
  <si>
    <t xml:space="preserve">DELA S CEMENTNIM BETONOM SKUPAJ </t>
  </si>
  <si>
    <t>POPIS DEL S PREDIZMERAMI IN OCENO STROŠKOV INVESTICIJE</t>
  </si>
  <si>
    <r>
      <t xml:space="preserve">Faza:           </t>
    </r>
    <r>
      <rPr>
        <b/>
        <i/>
        <sz val="11"/>
        <rFont val="Arial"/>
        <family val="2"/>
        <charset val="238"/>
      </rPr>
      <t>PZI</t>
    </r>
  </si>
  <si>
    <t>REKAPITULACIJA STROŠKOV</t>
  </si>
  <si>
    <t>ZEMELJSKA DELA</t>
  </si>
  <si>
    <t>4.</t>
  </si>
  <si>
    <t>GRADBENA IN OBRTNIŠKA DELA</t>
  </si>
  <si>
    <t>5.</t>
  </si>
  <si>
    <t>6.</t>
  </si>
  <si>
    <t>Lepljenje sidrnih želez iz rebraste armature S500B in izdelava izvrtin globine 30 cm v obstoječi konstrukciji - sidra fi 20 mm. Vključno lepljenjem z epoksidnimi lepili ali maltami; sidra v rastru 40/40</t>
  </si>
  <si>
    <t>Izdelava iztočne glave DN160 iz cementnega betona C25/30; 0,5m3 betona, z vkopanim temeljem 0,5m</t>
  </si>
  <si>
    <t>4.9.9.</t>
  </si>
  <si>
    <t>Dobava in vgraditev povratne zapore DN160 (poklopec) v iztočno glavo</t>
  </si>
  <si>
    <r>
      <t>Objekt:</t>
    </r>
    <r>
      <rPr>
        <b/>
        <sz val="11"/>
        <rFont val="Arial"/>
        <family val="2"/>
        <charset val="238"/>
      </rPr>
      <t xml:space="preserve">         </t>
    </r>
    <r>
      <rPr>
        <b/>
        <i/>
        <sz val="14"/>
        <rFont val="Arial"/>
        <family val="2"/>
        <charset val="238"/>
      </rPr>
      <t>Most čez Krko v Cerkljah ob Krki</t>
    </r>
  </si>
  <si>
    <r>
      <t>Del objekta:</t>
    </r>
    <r>
      <rPr>
        <b/>
        <sz val="11"/>
        <rFont val="Arial"/>
        <family val="2"/>
        <charset val="238"/>
      </rPr>
      <t xml:space="preserve"> </t>
    </r>
    <r>
      <rPr>
        <b/>
        <i/>
        <sz val="13"/>
        <rFont val="Arial"/>
        <family val="2"/>
        <charset val="238"/>
      </rPr>
      <t>Zamenjava mostu, dostopni plato</t>
    </r>
  </si>
  <si>
    <t>1.1.1.</t>
  </si>
  <si>
    <t>1.2.1.</t>
  </si>
  <si>
    <t>1.2.2.</t>
  </si>
  <si>
    <t>1.3.1.</t>
  </si>
  <si>
    <t>1.3.2.</t>
  </si>
  <si>
    <t>4.4.</t>
  </si>
  <si>
    <t>4.4.1.</t>
  </si>
  <si>
    <t>4.4.2.</t>
  </si>
  <si>
    <t>4.4.3.</t>
  </si>
  <si>
    <t>5.0.</t>
  </si>
  <si>
    <t>5.1.</t>
  </si>
  <si>
    <t>5.1.1.</t>
  </si>
  <si>
    <t>5.1.2.</t>
  </si>
  <si>
    <t>5.1.3.</t>
  </si>
  <si>
    <t>5.1.4.</t>
  </si>
  <si>
    <t>6.0.</t>
  </si>
  <si>
    <t>6.1.</t>
  </si>
  <si>
    <t>6.1.1.</t>
  </si>
  <si>
    <t>6.2.</t>
  </si>
  <si>
    <t>6.2.1.</t>
  </si>
  <si>
    <t>Visokotlačno pranje opornikov in krilnih zidov pod pritiskom 400 barov</t>
  </si>
  <si>
    <t xml:space="preserve">Odstranitev in odvoz asfaltne krovne plasti v debelini 8 do 10 cm </t>
  </si>
  <si>
    <t>2.1.5.</t>
  </si>
  <si>
    <t>2.1.6.</t>
  </si>
  <si>
    <t>2.1.7.</t>
  </si>
  <si>
    <t>2.1.8.</t>
  </si>
  <si>
    <t>2.1.9.</t>
  </si>
  <si>
    <t>2.1.10.</t>
  </si>
  <si>
    <t>2.1.11.</t>
  </si>
  <si>
    <t>2.1.12.</t>
  </si>
  <si>
    <t>2.1.13.</t>
  </si>
  <si>
    <t>2.1.14.</t>
  </si>
  <si>
    <t>2.1.15.</t>
  </si>
  <si>
    <t>1.0.</t>
  </si>
  <si>
    <t>3.0.</t>
  </si>
  <si>
    <t>2.0.</t>
  </si>
  <si>
    <t>2.1.16.</t>
  </si>
  <si>
    <t>Dobava in vgraditev geotekstilije za ločilno plast, 200g/m2</t>
  </si>
  <si>
    <t>Dobava in vgraditev
leseni prečnik 30/30cm, dolžine 6,90m, hrast
0,621m3
(11 kosov)</t>
  </si>
  <si>
    <t>Odstranitev obstoječih vencev  iz cementnega betona, ročno (opornika, krilni zidovi)</t>
  </si>
  <si>
    <t>Izdelava dvostranskega vezanega opaža (opornika, krilni zidovi)</t>
  </si>
  <si>
    <t>Izdelava opaža za armirano betonske ograjne stebričke na opornikih</t>
  </si>
  <si>
    <t>Priprava betonske površine za nanos reprofilacijskih malt, odstranitev cementne srajčke do agregata, odstranitev nesprijetih  delcev betona, ročno, površine opornikov in krilnih zidov</t>
  </si>
  <si>
    <t>Reprofilacija betonske površine s tankoslojno sanacijso malto v debelni 0,5-1,0cm; polimerna mikroarmirana malta</t>
  </si>
  <si>
    <t>Reprofilacija betonske površine s tankoslojno sanacijso malto v debelni 1,0-3,0cm; polimerna mikroarmirana malta</t>
  </si>
  <si>
    <t>Brušenje betona ograjnih stebričkov na opornikih do vidnega agregata</t>
  </si>
  <si>
    <t>4.4.4.</t>
  </si>
  <si>
    <t>Dobava in vgraditev ojačenega cementnega betona C30/37, XD2, XF3, PV-III, v opornika, krilne zidove, ograjne stebričke</t>
  </si>
  <si>
    <t>Dobava in vgraditev betonskih kap na ograjnih stebričkih iz ojačenega cementnega betona C30/37, XD2, XF3, PV-III, štokan beton (glej načrt) vključno z vrtanjem, sidranjem in lepljenjem na ograjne stebre (sidra 4x fi 16mm, L= 15cm)</t>
  </si>
  <si>
    <t>4.4.5.</t>
  </si>
  <si>
    <t>Dobava in vgradnja zasipnega klina ob opornikih, vključno s komprimiranjem do zbitosti 98% po Proctorju, v slojih po 30cm</t>
  </si>
  <si>
    <t>4.5.</t>
  </si>
  <si>
    <t>4.5.1.</t>
  </si>
  <si>
    <t>4.3.2.</t>
  </si>
  <si>
    <t>4.5.2.</t>
  </si>
  <si>
    <t>4.5.3.</t>
  </si>
  <si>
    <t>4.5.4.</t>
  </si>
  <si>
    <t>Geodetska dela</t>
  </si>
  <si>
    <t>1.2.3.</t>
  </si>
  <si>
    <t>1.2.4.</t>
  </si>
  <si>
    <t>1.2.5.</t>
  </si>
  <si>
    <t>1.2.6.</t>
  </si>
  <si>
    <t>1.2.7.</t>
  </si>
  <si>
    <t>1.2.8.</t>
  </si>
  <si>
    <t>Postavitev in zavarovanje profilov za zakoličbo objekta s površino nad  100 m2</t>
  </si>
  <si>
    <t>1.2.9.</t>
  </si>
  <si>
    <t>1.2.10.</t>
  </si>
  <si>
    <t>1.4.</t>
  </si>
  <si>
    <t>1.4.1.</t>
  </si>
  <si>
    <t>1.4.2.</t>
  </si>
  <si>
    <t>Vključiti ukrepe, ki preprečujejo onesnaženje vodotoka.</t>
  </si>
  <si>
    <t>Čiščenje betonske površine opornikov in krilnih zidov, odstranitev propadlega betona ročno</t>
  </si>
  <si>
    <t>Vključiti vspostavitev prvotnega stanja na območju dostopnih poti.</t>
  </si>
  <si>
    <t>Izdelava opaža ležiščnih blazin dim. 35/60/3,5cm</t>
  </si>
  <si>
    <t>4.5.5.</t>
  </si>
  <si>
    <t>Sidranje armature; sidra  fi16, izvrtina fi22, globina sidranja 40cm, lepljeno z zalivno neskrčljivo malto visoke trdnosti</t>
  </si>
  <si>
    <t>4.3.3.</t>
  </si>
  <si>
    <t>4.3.4.</t>
  </si>
  <si>
    <t>4.3.5.</t>
  </si>
  <si>
    <t>4.3.6.</t>
  </si>
  <si>
    <t>5.2.</t>
  </si>
  <si>
    <t>5.2.1.</t>
  </si>
  <si>
    <t>5.2.2.</t>
  </si>
  <si>
    <t>5.2.3.</t>
  </si>
  <si>
    <t>5.2.4.</t>
  </si>
  <si>
    <t>Označbe na voziščih</t>
  </si>
  <si>
    <t>OZNAČBE NA VOZIŠČIH SKUPAJ</t>
  </si>
  <si>
    <t>5.1.5.</t>
  </si>
  <si>
    <t>OPREMA CEST</t>
  </si>
  <si>
    <t>5.1.6.</t>
  </si>
  <si>
    <t>Izdelava temelja iz cementnega betona C 12/15, globine 80 cm, premera 30 cm (levi breg-7, desni breg-7)</t>
  </si>
  <si>
    <t>Dobava in vgraditev stebrička za prometni znak iz vroče cinkane jeklene cevi s premerom 64 mm, dolge 2000 mm</t>
  </si>
  <si>
    <t>Dobava in vgraditev stebrička za prometni znak iz vroče cinkane jeklene cevi s premerom 64 mm, dolge 2500 mm</t>
  </si>
  <si>
    <t>Dobava in vgraditev stebrička za prometni znak iz vroče cinkane jeklene cevi s premerom 64 mm, dolge 3500 mm</t>
  </si>
  <si>
    <t>5.1.7.</t>
  </si>
  <si>
    <t>5.1.8.</t>
  </si>
  <si>
    <t>5.1.9.</t>
  </si>
  <si>
    <t>5.1.10.</t>
  </si>
  <si>
    <t>Pritrditev obstoječega prometnega znaka 3209 (2x), 2434 (1x), 7102-1 (2x), 7102 (2x),</t>
  </si>
  <si>
    <t>5.1.11.</t>
  </si>
  <si>
    <t xml:space="preserve">Odstranitev prometnega znaka
Levi breg: 
2207, 1110-1, 2232-3, 4101-0, 3209, 7102-1, 2222, 7102, 2434, 1110-1;
Desni breg: 
7102, 1110-1, 2222, 7102-1, 3209, 1110-1, 2232-3, 4101-0, 2207;
</t>
  </si>
  <si>
    <t>Pritrditev obstoječega trikotnega prometnega znaka, podloga iz aluminijaste pločevine, znak z odsevno folijo 2. vrste, dolžina stranice a = 900 mm</t>
  </si>
  <si>
    <t>Pritrditev obstoječega okroglega prometnega znaka, podloga iz aluminijaste pločevine, znak z odsevno folijo 2. vrste, premera 600 mm</t>
  </si>
  <si>
    <t>Dobava in pritrditev novega okroglega prometnega znaka, podloga iz aluminijaste pločevine, znak z odsevno folijo 2. vrste, premera 600 mm</t>
  </si>
  <si>
    <t>Pritrditev obstoječe dopolnilne table iz aluminijaste pločevine, folijo z svetlobno odsevnostjo razreda RA2, velikosti 30/60</t>
  </si>
  <si>
    <t>GEODETSKA DELA SKUPAJ</t>
  </si>
  <si>
    <t>DOSTOPNI IN VAROVALNI ODRI SKUPAJ</t>
  </si>
  <si>
    <t xml:space="preserve">KLJUČAVNIČARSKA DELA IN DELA V JEKLU  SKUPAJ </t>
  </si>
  <si>
    <t xml:space="preserve">POKONČNA OPREMA CEST SKUPAJ </t>
  </si>
  <si>
    <t>OPREMA CEST SKUPAJ</t>
  </si>
  <si>
    <t>4.3.7.</t>
  </si>
  <si>
    <t>4.3.8.</t>
  </si>
  <si>
    <t xml:space="preserve">Dobava pritrdilnega materiala lesenih elementov mostu (glej kosovnico-pozicija P1-P25), postavka vključuje navojne palice, klobučaste in navadne matice, široke in navadne podložke, lesne vijake, gradbene žičnike, obojestranske ježevke, zidarske spone, jeklene prstane in bitumenski trak
</t>
  </si>
  <si>
    <t>POZICIJA</t>
  </si>
  <si>
    <t>ELEMENT</t>
  </si>
  <si>
    <t>Š x V (mm)</t>
  </si>
  <si>
    <t>DOLŽINA (mm)</t>
  </si>
  <si>
    <t>ŠT. KOSOV</t>
  </si>
  <si>
    <t>VOLUMEN (m3)</t>
  </si>
  <si>
    <t>MATERIAL</t>
  </si>
  <si>
    <t>Poz L1</t>
  </si>
  <si>
    <t>Pilot</t>
  </si>
  <si>
    <t>280 x 280</t>
  </si>
  <si>
    <t>kostanj</t>
  </si>
  <si>
    <t>Poz L2</t>
  </si>
  <si>
    <t>Krajni pilot</t>
  </si>
  <si>
    <t>Poz L3</t>
  </si>
  <si>
    <t>Spodnja povezovalna vez</t>
  </si>
  <si>
    <t>80 x 100</t>
  </si>
  <si>
    <t>Poz L4</t>
  </si>
  <si>
    <t>Zgornja povezovalna vez</t>
  </si>
  <si>
    <t>Poz L5</t>
  </si>
  <si>
    <t>Diagonalna povezovalna vez</t>
  </si>
  <si>
    <t>80 x 150</t>
  </si>
  <si>
    <t>Poz L6</t>
  </si>
  <si>
    <t>Prečnik</t>
  </si>
  <si>
    <t>300 x 300</t>
  </si>
  <si>
    <t>hrast</t>
  </si>
  <si>
    <t>Poz L7</t>
  </si>
  <si>
    <t>Zaščita prečnika</t>
  </si>
  <si>
    <t>500 x 100</t>
  </si>
  <si>
    <t>Poz L8</t>
  </si>
  <si>
    <t>Sedlo</t>
  </si>
  <si>
    <t>300 x 270</t>
  </si>
  <si>
    <t>Poz L9a</t>
  </si>
  <si>
    <t>Robnik</t>
  </si>
  <si>
    <t>100 x 280</t>
  </si>
  <si>
    <t>Poz L9b</t>
  </si>
  <si>
    <t>Robnik (polje I-krajni)</t>
  </si>
  <si>
    <t>Poz L9c</t>
  </si>
  <si>
    <t>Robnik (polje XII-krajni)</t>
  </si>
  <si>
    <t>Poz L10</t>
  </si>
  <si>
    <t>Mostnica</t>
  </si>
  <si>
    <t>200 x 100</t>
  </si>
  <si>
    <t>Poz L11</t>
  </si>
  <si>
    <t>Obrabni ploh</t>
  </si>
  <si>
    <t>140 x 50</t>
  </si>
  <si>
    <t>smreka</t>
  </si>
  <si>
    <t>Poz L12a</t>
  </si>
  <si>
    <t>Ograjni steber (na podpori)</t>
  </si>
  <si>
    <t>150 x 150</t>
  </si>
  <si>
    <t>Poz L12b</t>
  </si>
  <si>
    <t>Ograjni steber (v polju)</t>
  </si>
  <si>
    <t>Poz L12c</t>
  </si>
  <si>
    <t>Ograjni steber (krajni)</t>
  </si>
  <si>
    <t>Poz L13</t>
  </si>
  <si>
    <t>Distančnik</t>
  </si>
  <si>
    <t>10 x 60</t>
  </si>
  <si>
    <t>Poz L14</t>
  </si>
  <si>
    <t>Ograjna opora</t>
  </si>
  <si>
    <t>100 x 120</t>
  </si>
  <si>
    <t>Poz L15a</t>
  </si>
  <si>
    <t>Ograjno polnilo</t>
  </si>
  <si>
    <t>80 x 80</t>
  </si>
  <si>
    <t>Poz L15b</t>
  </si>
  <si>
    <t>Ograjno polnilo (polje I-krajni)</t>
  </si>
  <si>
    <t>Poz L15c</t>
  </si>
  <si>
    <t>Ograjno polnilo (polje XII-krajni)</t>
  </si>
  <si>
    <t>Poz L15d</t>
  </si>
  <si>
    <t>Ograjno polnilo (na oporniku)</t>
  </si>
  <si>
    <t>Poz L15e</t>
  </si>
  <si>
    <t>Poz L16a</t>
  </si>
  <si>
    <t>Ograjno držalo</t>
  </si>
  <si>
    <t>Poz L16b</t>
  </si>
  <si>
    <t>Ograjno držalo (polje I-krajni)</t>
  </si>
  <si>
    <t>Poz L16c</t>
  </si>
  <si>
    <t>Ograjno držalo (polje XII-krajni)</t>
  </si>
  <si>
    <t>Poz L16d</t>
  </si>
  <si>
    <t>Ograjno držalo (na oporniku)</t>
  </si>
  <si>
    <t>Poz L16e</t>
  </si>
  <si>
    <t>Poz P1</t>
  </si>
  <si>
    <t>Poz P2</t>
  </si>
  <si>
    <t>Poz P3</t>
  </si>
  <si>
    <t>Poz P4</t>
  </si>
  <si>
    <t>Poz P5</t>
  </si>
  <si>
    <t>Poz P6</t>
  </si>
  <si>
    <t>Poz P7</t>
  </si>
  <si>
    <t>Poz P8</t>
  </si>
  <si>
    <t>Poz P9</t>
  </si>
  <si>
    <t>Poz P10</t>
  </si>
  <si>
    <t>Klobučasta matica M16, pocinkana</t>
  </si>
  <si>
    <t>Poz P11</t>
  </si>
  <si>
    <t>Klobučasta matica M12, pocinkana</t>
  </si>
  <si>
    <t>Poz P12</t>
  </si>
  <si>
    <t>Poz P13</t>
  </si>
  <si>
    <t>Poz P14</t>
  </si>
  <si>
    <t>Podložka M12, pocinkana</t>
  </si>
  <si>
    <t>Poz P15</t>
  </si>
  <si>
    <t>Matica M16 (samozatezna), pocinkana</t>
  </si>
  <si>
    <t>Poz P16</t>
  </si>
  <si>
    <t>Matica M12 (samozatezna), pocinkana</t>
  </si>
  <si>
    <t>Poz P17</t>
  </si>
  <si>
    <t>Lesni vijak M12 s šestrobo glavo, pocinkan, L=240mm</t>
  </si>
  <si>
    <t>Poz P18</t>
  </si>
  <si>
    <t>Lesni vijak M8 z vgreznjeno glavo, pocinkan, L=120mm</t>
  </si>
  <si>
    <t>Poz P19</t>
  </si>
  <si>
    <t>Tesarski vijak M6 z vgreznjeno glavo, torx, pocinkan, L=120mm</t>
  </si>
  <si>
    <t>Poz P20</t>
  </si>
  <si>
    <t>Poz P21</t>
  </si>
  <si>
    <t>Poz P22</t>
  </si>
  <si>
    <t>Poz P23</t>
  </si>
  <si>
    <t>Poz P24</t>
  </si>
  <si>
    <t>77m2</t>
  </si>
  <si>
    <t>Poz P25</t>
  </si>
  <si>
    <t>TEŽA (Kg)</t>
  </si>
  <si>
    <t>OPOMBE</t>
  </si>
  <si>
    <t>Poz S1</t>
  </si>
  <si>
    <t>pritrditev lesenega ograjnega držala na mostu</t>
  </si>
  <si>
    <t>Poz S2</t>
  </si>
  <si>
    <t>pritrditev lesene ograje na opornikih</t>
  </si>
  <si>
    <t>Poz S3</t>
  </si>
  <si>
    <t>Poz S4</t>
  </si>
  <si>
    <t>Poz S5</t>
  </si>
  <si>
    <t>Poz S6</t>
  </si>
  <si>
    <t>Poz S7</t>
  </si>
  <si>
    <t>Jeklena pločevina 250/400/12, (93,60kg/m2), 9,36kg/kos, 8 kosov, pocinkana</t>
  </si>
  <si>
    <t>ležišča</t>
  </si>
  <si>
    <t>Poz S8</t>
  </si>
  <si>
    <t>Ploščato jeklo 20/10, L=100mm, (1,57kg/m), 32 kosov, pocinkan</t>
  </si>
  <si>
    <t>Poz S9</t>
  </si>
  <si>
    <t>Poz S10</t>
  </si>
  <si>
    <t>Poz S11</t>
  </si>
  <si>
    <t>Poz S12</t>
  </si>
  <si>
    <t>Jeklena pločevina 100/5600/12, (93,60kg/m2), 52,416kg/kos, 2 kosa, nerjavna</t>
  </si>
  <si>
    <t>dilatacija</t>
  </si>
  <si>
    <t>Poz S13</t>
  </si>
  <si>
    <t>Jeklena pločevina 88/5600/12, (93,60kg/m2), 46,126kg/kos, 2 kosa, nerjavna</t>
  </si>
  <si>
    <t>Poz S14</t>
  </si>
  <si>
    <t>Ploščato jeklo 5/30, L=250mm, (1,18kg/m), 28 kosov, nerjavno</t>
  </si>
  <si>
    <t>Poz S15</t>
  </si>
  <si>
    <t>Jeklena pločevina 290/4900/14, (109,20kg/m2), 155,17kg/kos, 2 kosa, nerjavna</t>
  </si>
  <si>
    <t>Poz S16</t>
  </si>
  <si>
    <t>Poz S17</t>
  </si>
  <si>
    <t>Podložka M12, 64 kosov, pocinkana</t>
  </si>
  <si>
    <t>Poz S18</t>
  </si>
  <si>
    <t>Matica M12, 64 kosov, pocinkana</t>
  </si>
  <si>
    <t>Poz S19</t>
  </si>
  <si>
    <t>pritrditev TK kabla</t>
  </si>
  <si>
    <t>Poz S20</t>
  </si>
  <si>
    <t>Poz S21</t>
  </si>
  <si>
    <t>Jeklena pločevina 30/438/3, (23,40kg/m2), 0,3075kg/kos, 71 kosov, pocinkana</t>
  </si>
  <si>
    <t>Poz S22</t>
  </si>
  <si>
    <t>Ploščato jeklo 80/10, L=200mm, (6,28kg/m), 71 kosov, pocinkano</t>
  </si>
  <si>
    <t>Poz S23</t>
  </si>
  <si>
    <t>Ploščato jeklo 60/5, L=60mm, (2,36kg/m), 71 kosov, pocinkano</t>
  </si>
  <si>
    <t>Poz S24</t>
  </si>
  <si>
    <t>Navojni vijak M6 10.9, L=80mm, 142 kosov, pocinkan</t>
  </si>
  <si>
    <t>Poz S25</t>
  </si>
  <si>
    <t>Poz S26</t>
  </si>
  <si>
    <t>Matica M6, 142 kosov, pocinkana</t>
  </si>
  <si>
    <t>Poz S27</t>
  </si>
  <si>
    <t>Navojni vijak M12 10.9, L=40mm, 142 kosov, pocinkan</t>
  </si>
  <si>
    <t>Poz S28</t>
  </si>
  <si>
    <t>Poz S29</t>
  </si>
  <si>
    <t>Matica M12, 142 kosov, pocinkana</t>
  </si>
  <si>
    <t>Izdelava, dobava in vgraditev
lesena zaščita prečnika 50/10cm, dolžine 1,05m, hrast
0,0525m3
(22 kosov)</t>
  </si>
  <si>
    <t>Izdelava, dobava in vgraditev
lesena vuta (sedlo) 30/27cm, dolžine 2,00m, hrast
0,162m3
(7x11 kosov)</t>
  </si>
  <si>
    <t>Izdelava, dobava in vgraditev
leseni prečni nosilni pod (mostnica) 20/10cm, dolžine 4,87m, hrast
0,0974m3
(515 kosov)</t>
  </si>
  <si>
    <t>Izdelava, dobava in vgraditev
leseni distančnik (pri mostnici) 1/6cm, dolžine 0,15m, hrast
(1545 kosov)</t>
  </si>
  <si>
    <t>Izdelava, dobava in vgraditev
leseni robni moral 10/28cm, različnih dolžin, hrast
glej kosovnico
(50 kosov)</t>
  </si>
  <si>
    <t>Izdelava, dobava in vgraditev
leseni ograjni steber 15/15cm, dolžine 1,76m, hrast (na podpori)
0,0396m3
(22 kosov)</t>
  </si>
  <si>
    <t>Izdelava, dobava in vgraditev
leseni ograjni steber 15/15cm, dolžine 1,56m, hrast (v polju)
0,0351m3
(124 kosov)</t>
  </si>
  <si>
    <t>Izdelava, dobava in vgraditev
leseni horizontalni ograjni moral 8/8cm, različnih dolžin, hrast
glej kosovnico
(304 kosov)</t>
  </si>
  <si>
    <t>Izdelava, dobava in vgraditev
lesena poševna ograjna opora 10/12cm, dolžine 1,541m, hrast
0,0185m3
(22 kosov)</t>
  </si>
  <si>
    <t>Izdelava, dobava in vgraditev
leseni ograjni tram (ročaj) 15/15cm, različnih dolžin, hrast
glej kosovnico
(58 kosov)</t>
  </si>
  <si>
    <t>Izdelava, dobava in vgraditev 
leseni obrabni plohi 14/5cm, dolžine 4.0m, smreka, 
vzdolžno zamikanje stikov za 1.00m, (0.05 x 4.9 x 108=26.5m3) 
945 kosov</t>
  </si>
  <si>
    <r>
      <t>Zidarska spona fi 10, 90</t>
    </r>
    <r>
      <rPr>
        <sz val="11"/>
        <color theme="1"/>
        <rFont val="Calibri"/>
        <family val="2"/>
        <charset val="238"/>
      </rPr>
      <t>°</t>
    </r>
    <r>
      <rPr>
        <sz val="11"/>
        <color theme="1"/>
        <rFont val="Calibri"/>
        <family val="2"/>
        <charset val="238"/>
        <scheme val="minor"/>
      </rPr>
      <t>, L=300mm</t>
    </r>
  </si>
  <si>
    <t>Zidarska spona fi 10, L=300mm</t>
  </si>
  <si>
    <t>128 kos</t>
  </si>
  <si>
    <t>64 kos</t>
  </si>
  <si>
    <t>142 kos</t>
  </si>
  <si>
    <t xml:space="preserve">POPIS DEL S PREDIZMERAMI IN OCENO STROŠKOV </t>
  </si>
  <si>
    <t>Za novo postavitev opreme ceste se lahko uporabi obstoječe drogove in znake, če ustrezajo glede dolžin, velikosti, ohranjenosti in zahtev predpisov! Pod točkami od 5.1.3 do 5.1.6 so sicer predvideni novi stebrički. Nekateri obstoječi znaki se ohranijo (glej tabelarični prikaz prometne signalizacije in opreme)</t>
  </si>
  <si>
    <t>Označbe na vozišču so obdelane v projektu PZI obnova lokalne ceste Cerklje ob Krki - Dolenja Pirošica št. Projekta 183-08-19, september 2019, projektant AIA inženiring d.o.o., Vipavska ulica 21a, 1000 Ljubljana</t>
  </si>
  <si>
    <r>
      <t xml:space="preserve">Izdelava tankoslojne vzdolžne označbe na vozišču z enokomponentno belo barvo, vključno 250 g/m2 posipa z drobci / kroglicami stekla, strojno, debelina plasti suhe snovi 250 </t>
    </r>
    <r>
      <rPr>
        <sz val="8"/>
        <rFont val="Calibri"/>
        <family val="2"/>
        <charset val="238"/>
      </rPr>
      <t>µ</t>
    </r>
    <r>
      <rPr>
        <sz val="8"/>
        <rFont val="Arial"/>
        <family val="2"/>
        <charset val="238"/>
      </rPr>
      <t>m, širina črte 12 cm (robna neprekinjena črta-5112) - 4eur/m</t>
    </r>
  </si>
  <si>
    <r>
      <t xml:space="preserve">Doplačilo za izdelavo označb na vozišču z rumeno barvo, debelina suhe snovi do 250 </t>
    </r>
    <r>
      <rPr>
        <sz val="8"/>
        <rFont val="Calibri"/>
        <family val="2"/>
        <charset val="238"/>
      </rPr>
      <t>µ</t>
    </r>
    <r>
      <rPr>
        <sz val="8"/>
        <rFont val="Arial"/>
        <family val="2"/>
        <charset val="238"/>
      </rPr>
      <t>m - 1eur/m2</t>
    </r>
  </si>
  <si>
    <t>Doplačilo za ročno izdelavo ostalih označb na vozišču, posamezna površina označbe do 0,5 m2 (hitrostna ovira-5335) - 2,5eur/m2</t>
  </si>
  <si>
    <t>Doplačilo za izdelavo prekinjenih vzdolžnih označb na vozišču, širina črte 12 cm (robna prekinjena črta-5122-2) - 2eur/m</t>
  </si>
  <si>
    <t>Rezanje betona s stensko žago, globina 5cm</t>
  </si>
  <si>
    <t>Dostopni oder višine 3m, dolžine 6m; vmesne podpore os 2 do 12</t>
  </si>
  <si>
    <t>Delovni oder višine 2-3m; oporniki osi 1 in 13</t>
  </si>
  <si>
    <t>Delno prednapeti navojni vijak M12 10.9, L=40mm, 64 kosov, pocinkan, z izolativnimi čepi za preprečitev galvanske korozije, stopnja prednapetja 30kN</t>
  </si>
  <si>
    <t>4.3.9.</t>
  </si>
  <si>
    <t>Podložka M16, 128 kosov, pocinkana</t>
  </si>
  <si>
    <t>Matica M16, 128 kosov, pocinkana</t>
  </si>
  <si>
    <t>Navojna palica M16, 8.8, L=200mm, 64 kosov, pocinkana</t>
  </si>
  <si>
    <t>Podložka s povečano trdoto M12, 142 kosov, pocinkana</t>
  </si>
  <si>
    <t>Podložka M6, 142 kosov, pocinkana</t>
  </si>
  <si>
    <r>
      <rPr>
        <b/>
        <sz val="11"/>
        <color theme="1"/>
        <rFont val="Calibri"/>
        <family val="2"/>
        <charset val="238"/>
        <scheme val="minor"/>
      </rPr>
      <t>OPOMBA:</t>
    </r>
    <r>
      <rPr>
        <sz val="11"/>
        <color theme="1"/>
        <rFont val="Calibri"/>
        <family val="2"/>
        <charset val="238"/>
        <scheme val="minor"/>
      </rPr>
      <t xml:space="preserve"> Jekleni elementi prekladne kostrukcije niso zajeti v tej kosovnici!</t>
    </r>
  </si>
  <si>
    <t>kom</t>
  </si>
  <si>
    <r>
      <t>Izdelava in dobava jeklenega kotnika 80/80/6, l=120mm za pritrditev lesenega držala na mostu, jeklo S235J2; protikorozijska zaščita za stopnjo C3 po EN 12944-2, peskanje stopnje Sa2½, debelini vroče cinkane prevleke 80</t>
    </r>
    <r>
      <rPr>
        <sz val="8"/>
        <rFont val="Calibri"/>
        <family val="2"/>
        <charset val="238"/>
      </rPr>
      <t>µ</t>
    </r>
    <r>
      <rPr>
        <sz val="8"/>
        <rFont val="Arial"/>
        <family val="2"/>
        <charset val="238"/>
      </rPr>
      <t xml:space="preserve">m, (glej kosovnico-pozicija S1); 3x izvrtina fi13
</t>
    </r>
  </si>
  <si>
    <t>Dobava in vgraditev podložnega cementnega betona C12/15 v prerez do 0,15 m3/m2</t>
  </si>
  <si>
    <t xml:space="preserve">Dobava in vgraditev cementnega betona C12/15 v prerez od 0,16 do 0,30 m3/m2-m1 (stabilizacija temeljnih tal za opornikom) 
</t>
  </si>
  <si>
    <r>
      <t xml:space="preserve">AB Obloga obstoječih opornikov d=20cm (20m3 betona, armatura 120 kg/m3, enostranski opaž 40m2, sidra fi 16 v rastru 60/60, 110kom, izvrtina fi22, 300mm, zalitje z neskrčljivo malto visoke trdnosti) 
</t>
    </r>
    <r>
      <rPr>
        <b/>
        <sz val="8"/>
        <rFont val="Arial"/>
        <family val="2"/>
        <charset val="238"/>
      </rPr>
      <t>-opcijsko po potrebi</t>
    </r>
  </si>
  <si>
    <r>
      <t xml:space="preserve">Izdelava pasovnega AB temelja 1.0 x 0.6m (izkop, 16.8m3 betona, armatura 120 kg/m3, enostranski opaž 28m2)
</t>
    </r>
    <r>
      <rPr>
        <b/>
        <sz val="8"/>
        <rFont val="Arial"/>
        <family val="2"/>
        <charset val="238"/>
      </rPr>
      <t>-opcijsko po potrebi</t>
    </r>
  </si>
  <si>
    <t>Odstranitev vodovoda DL150 z izolacijo</t>
  </si>
  <si>
    <t>Začasna premaknitev (brez prevezave) obstoječe alkaten cevi fi 110 v dolžini 115m, prestavitev na obstoječo konstrukcijo, prestavitve in obešanja glede na faznost izvedbe (začasni jekleni nosilci L=9,0m), montaža na konzolne nosilce po končani gradnji (po načrtu). Jekleni deli končnih pritrdilnih konzol zajeti v postavki 4.3</t>
  </si>
  <si>
    <t xml:space="preserve">Zunanja kontrola izvedbe protikorozijske zaščite jeklene konstrukcije - zagotovi naročnik </t>
  </si>
  <si>
    <t>Geomehanski nadzor, izvedba pilotov</t>
  </si>
  <si>
    <t>Projektantski nadzor, cena ure projektanta 55€/uro</t>
  </si>
  <si>
    <t>Dobava in izvedba nasipov za pristopne poti na delovni plato
(levi-desni breg) utrjen nasip za težko mehanizacijo</t>
  </si>
  <si>
    <t>Izkop nasipov za pristopne poti na delovni plato
(levi-desni breg)</t>
  </si>
  <si>
    <t xml:space="preserve">Dobava in izvedba nasipa v strugi vodotoka za delovni plato (1. faza) utrjen nasip za izvedbo gradnje
</t>
  </si>
  <si>
    <t>Dobava in vgradnja skalne obloge nasipa za delovni plato v strugi vodotoka skale 70-120cm (1. faza)</t>
  </si>
  <si>
    <t xml:space="preserve">Izkop vgrajenega nasipa (1. faza) z odvozom na deponijo </t>
  </si>
  <si>
    <t xml:space="preserve">Odstranitev skalne obloge (1. faza) z odvozom na deponijo </t>
  </si>
  <si>
    <t xml:space="preserve">Izvedba nasipa v strugi vodotoka za delovni plato (2.faza)-uporabiti material iz 1.faze, utrjen nasip za izvedbo gradnje
</t>
  </si>
  <si>
    <t>Skalna obloga nasipa za delovni plato v strugi vodotoka skale 70-120cm (2.faza)-uporabiti material iz 1.faze</t>
  </si>
  <si>
    <t xml:space="preserve">Izkop vgrajenega nasipa za 2.fazo jamo z odvozom na deponijo </t>
  </si>
  <si>
    <t xml:space="preserve">Odstranitev skalne obloge 2.gradbene jame z odvozom na deponijo </t>
  </si>
  <si>
    <t>Dobava in položitev začasnih betonskih cevi fi 120cm v nasip, vključno z odstranitvijo in odvozom na deponijo (za začasno podaljšanje prepusta pod pristopno cesto v gradbeno jamo na desnem bregu)</t>
  </si>
  <si>
    <t>Ročni izkop ob opornikih in krilih globine 1.2 m</t>
  </si>
  <si>
    <t xml:space="preserve">Zunanja kontrola vlažnosti in zaščite lesene konstrukcije - zagotovi naročnik </t>
  </si>
  <si>
    <r>
      <t>Izdelava, dobava in vgradnja jeklenih elementov za pritrditev lesene ograje na opornikih, jeklo S235J2; protikorozijska zaščita za stopnjo C3 po EN 12944-2, peskanje stopnje Sa2½, debelini vroče cinkane prevleke 80</t>
    </r>
    <r>
      <rPr>
        <sz val="8"/>
        <rFont val="Calibri"/>
        <family val="2"/>
        <charset val="238"/>
      </rPr>
      <t>µ</t>
    </r>
    <r>
      <rPr>
        <sz val="8"/>
        <rFont val="Arial"/>
        <family val="2"/>
        <charset val="238"/>
      </rPr>
      <t xml:space="preserve">m, (glej kosovnico-pozicija S2-S6 za 48kom) 
Sidranje; izvrtina fi20, l=110mm, izpihovanje, sidranje s kemičnim lepilom </t>
    </r>
    <r>
      <rPr>
        <sz val="8"/>
        <rFont val="Arial"/>
        <family val="2"/>
        <charset val="238"/>
      </rPr>
      <t xml:space="preserve">
</t>
    </r>
  </si>
  <si>
    <t>Jekleni kotnik 80/80/6mm, L=120mm (0,88kg/kos), 288 kosov, pocinkan</t>
  </si>
  <si>
    <t>Jekleno rebrasto sidro fi 16mm, L=120mm (1,64kg/m), 48 kosov, pocinkan</t>
  </si>
  <si>
    <t>Jeklena pločevina 100/80/10, (78kg/m2), 0,624kg/kos, 16 kosov, pocinkana</t>
  </si>
  <si>
    <t>Jeklena pločevina 80/60/10, (78kg/m2), 0,375kg/kos, 64 kosov, pocinkana</t>
  </si>
  <si>
    <t>Jeklena pločevina 100/60/10, (78kg/m2), 0,468kg/kos, 32 kosov, pocinkana</t>
  </si>
  <si>
    <r>
      <t>Izdelava, dobava in montaža nosilne jeklene konzolne  za TK kabel, jeklo S235J0; protikorozijska zaščita za stopnjo C3 po EN 12944-2, peskanje stopnje Sa2½, debelini vroče cinkane prevleke 80</t>
    </r>
    <r>
      <rPr>
        <sz val="8"/>
        <rFont val="Calibri"/>
        <family val="2"/>
        <charset val="238"/>
      </rPr>
      <t>µ</t>
    </r>
    <r>
      <rPr>
        <sz val="8"/>
        <rFont val="Arial"/>
        <family val="2"/>
        <charset val="238"/>
      </rPr>
      <t xml:space="preserve">m   montaža z vijačenjem, vključno s pritrdilnim vijačnim materialom (po načrtu-glej kosovnico-pozicija S19-S29 za 72konzol)
</t>
    </r>
  </si>
  <si>
    <t>Izdelava, dobava in postavitev elastomernega ležišča 150/300/53mm (8 kosov), nosilnosti 200kN po načrtu . Izdelava in vgradnja jeklenega podstavka 250/400/15, pritrdilni material (glej kosovnico-pozicija S7-S11), sidranje; 4x  izvrtine fi 24mm, h=125mm, podlitje ležišča z neskrčljivo zalivno malto visoke trdnosti-kot npr. Alteks, 0.008m3)</t>
  </si>
  <si>
    <t>Dobava in postavitev rebrastih žic iz visokovrednega naravno trdega jekla S500 B (oporniki, krilni zidovi, ograjni stebri) do fi 12 (273,00kg), nad fi 12 (1715,74kg)</t>
  </si>
  <si>
    <t>4.5.6.</t>
  </si>
  <si>
    <t>Gradbeni žičniki 3.1mm x 60mm</t>
  </si>
  <si>
    <t>Navojna palica M16, 4.8, L=600mm, pocinkana</t>
  </si>
  <si>
    <t>Navojna palica M16, 4.8, L=480mm, pocinkana</t>
  </si>
  <si>
    <t>Navojna palica M16, 4.8, L=400mm, pocinkana</t>
  </si>
  <si>
    <t>Navojna palica M16, 4.8, L=340mm, pocinkana</t>
  </si>
  <si>
    <t>Navojna palica M16, 4.8, L=270mm, pocinkana</t>
  </si>
  <si>
    <t>Navojna palica M16, 4.8, L=200mm, pocinkana</t>
  </si>
  <si>
    <t>Navojna palica M12, 4.8, L=200mm, pocinkana</t>
  </si>
  <si>
    <t>Navojna palica M12, 4.8, L=180mm, pocinkana</t>
  </si>
  <si>
    <t>Navojna palica M12, 4.8, L=130mm, pocinkana</t>
  </si>
  <si>
    <t>Široka podložka M16, fi50mm, pocinkana</t>
  </si>
  <si>
    <t>Široka podložka M12, fi37mm, pocinkana</t>
  </si>
  <si>
    <r>
      <t>Jekleni prstan fi 127mm, ploščato jeklo 80/5, L=399mm, vročecinkano 80</t>
    </r>
    <r>
      <rPr>
        <sz val="11"/>
        <color theme="1"/>
        <rFont val="Calibri"/>
        <family val="2"/>
        <charset val="238"/>
      </rPr>
      <t>µ</t>
    </r>
    <r>
      <rPr>
        <sz val="12.65"/>
        <color theme="1"/>
        <rFont val="Calibri"/>
        <family val="2"/>
        <charset val="238"/>
      </rPr>
      <t xml:space="preserve">m, </t>
    </r>
    <r>
      <rPr>
        <sz val="11"/>
        <color theme="1"/>
        <rFont val="Calibri"/>
        <family val="2"/>
        <charset val="238"/>
        <scheme val="minor"/>
      </rPr>
      <t>(zvarjeno)</t>
    </r>
  </si>
  <si>
    <t>Obojestranska ježevka 300mm x 300mm, pocinkana</t>
  </si>
  <si>
    <t>Bitumenski trak, debelina 5mm</t>
  </si>
  <si>
    <t>Jekleni HOP profil 60/60/3mm, L=580mm (5,20kg/m), 71 kosov, pocinkan</t>
  </si>
  <si>
    <t>Jekleni HOP profil 60/60/3mm, L=160mm (5,20kg/m), 71 kosov, pocinkan</t>
  </si>
  <si>
    <t>Geomehanske preiskave; izvedba dinamičnega penetracijskega preiskusa globine 8,0m</t>
  </si>
  <si>
    <r>
      <t>Izdelava, dobava in montaža jeklene prekladne konstrukcije, jeklo S355J2G3; protikorozijska zaščita za stopnjo C3 po EN 12944-2, peskanje stopnje Sa2½, debelini vroče cinkane prevleke 80</t>
    </r>
    <r>
      <rPr>
        <sz val="8"/>
        <rFont val="Calibri"/>
        <family val="2"/>
        <charset val="238"/>
      </rPr>
      <t>µ</t>
    </r>
    <r>
      <rPr>
        <sz val="8"/>
        <rFont val="Arial"/>
        <family val="2"/>
        <charset val="238"/>
      </rPr>
      <t xml:space="preserve">m   montaža z vijačenjem, vključno z vijačnim materialom (glej kosovnico-Tabela 4 in Tabela 5)
</t>
    </r>
  </si>
  <si>
    <t>jeklo:</t>
  </si>
  <si>
    <t>S235 J2</t>
  </si>
  <si>
    <t xml:space="preserve">Pozicija: </t>
  </si>
  <si>
    <t>Jekleni del mostu</t>
  </si>
  <si>
    <t>teža jekla /m3  :</t>
  </si>
  <si>
    <t>kg/m3</t>
  </si>
  <si>
    <t>poz</t>
  </si>
  <si>
    <t>element</t>
  </si>
  <si>
    <t>Dolžina(mm)</t>
  </si>
  <si>
    <t>debelina (m)</t>
  </si>
  <si>
    <t>površina (m2)</t>
  </si>
  <si>
    <t>dolžina/kom (m)</t>
  </si>
  <si>
    <t>dolžina-skupno (m)</t>
  </si>
  <si>
    <t>teža (kg/m)</t>
  </si>
  <si>
    <t>teža (kg)</t>
  </si>
  <si>
    <t>IPE 360</t>
  </si>
  <si>
    <t>IPE 400</t>
  </si>
  <si>
    <t>HEA 260</t>
  </si>
  <si>
    <t>IPE 200</t>
  </si>
  <si>
    <t>UPN 80</t>
  </si>
  <si>
    <t>A1</t>
  </si>
  <si>
    <t>pl. 290/220/8</t>
  </si>
  <si>
    <t>A2</t>
  </si>
  <si>
    <t>pl. 60/400/15</t>
  </si>
  <si>
    <t>A3</t>
  </si>
  <si>
    <t>pl. 60/400/10</t>
  </si>
  <si>
    <t>A4</t>
  </si>
  <si>
    <t>pl. 170/400/10</t>
  </si>
  <si>
    <t>A5</t>
  </si>
  <si>
    <t>pl. 170/400/5</t>
  </si>
  <si>
    <t>B1</t>
  </si>
  <si>
    <t>pl. 80/376/18</t>
  </si>
  <si>
    <t>B2</t>
  </si>
  <si>
    <t>pl. 45/376/10</t>
  </si>
  <si>
    <t>C1</t>
  </si>
  <si>
    <t>pl. 170/170/8</t>
  </si>
  <si>
    <t>C2</t>
  </si>
  <si>
    <t>pl. 250/340/8</t>
  </si>
  <si>
    <t>C3</t>
  </si>
  <si>
    <t>pl. 95/340/8</t>
  </si>
  <si>
    <t>D1</t>
  </si>
  <si>
    <t>pl. 120/300/14</t>
  </si>
  <si>
    <t>E1</t>
  </si>
  <si>
    <t>pl. 180/560/20</t>
  </si>
  <si>
    <t>E2</t>
  </si>
  <si>
    <t>pl. 2360/82/12</t>
  </si>
  <si>
    <t>E3</t>
  </si>
  <si>
    <t>pl. 1230/82/12</t>
  </si>
  <si>
    <t>E4</t>
  </si>
  <si>
    <t>pl. 160/82/10</t>
  </si>
  <si>
    <t>E5</t>
  </si>
  <si>
    <t>pl. 2360/180/12</t>
  </si>
  <si>
    <t>E6</t>
  </si>
  <si>
    <t>pl. 1230/180/12</t>
  </si>
  <si>
    <t>E7</t>
  </si>
  <si>
    <t>pl. 373/140/10</t>
  </si>
  <si>
    <t>E8</t>
  </si>
  <si>
    <t>pl. 373/75/10</t>
  </si>
  <si>
    <t>E9</t>
  </si>
  <si>
    <t>pl. 10/100/10</t>
  </si>
  <si>
    <t>E10</t>
  </si>
  <si>
    <t>pl. 20/100/10</t>
  </si>
  <si>
    <t>F1</t>
  </si>
  <si>
    <t>pl. 335/70/8</t>
  </si>
  <si>
    <t>O1</t>
  </si>
  <si>
    <t>pl. 335/186/10</t>
  </si>
  <si>
    <t>O2</t>
  </si>
  <si>
    <t>pl. 335/140/10</t>
  </si>
  <si>
    <t>O3</t>
  </si>
  <si>
    <t>pl. 90/140/10</t>
  </si>
  <si>
    <t>PP1</t>
  </si>
  <si>
    <t>pl. 71/42/10</t>
  </si>
  <si>
    <t>VP1</t>
  </si>
  <si>
    <t>pl. 87/70/10</t>
  </si>
  <si>
    <t>VP2</t>
  </si>
  <si>
    <t>pl. 71/47/10</t>
  </si>
  <si>
    <t>VP3</t>
  </si>
  <si>
    <t>pl. 335/70/10</t>
  </si>
  <si>
    <t>TEŽA SKUPAJ:</t>
  </si>
  <si>
    <t>Jekleni pocinkani vijaki, matice in podložke</t>
  </si>
  <si>
    <t>Steblo</t>
  </si>
  <si>
    <t>Vijaki 10.9</t>
  </si>
  <si>
    <t>AV1</t>
  </si>
  <si>
    <t>M16</t>
  </si>
  <si>
    <t>AV2</t>
  </si>
  <si>
    <t>M12</t>
  </si>
  <si>
    <t>BV1</t>
  </si>
  <si>
    <t>CV1</t>
  </si>
  <si>
    <t>CV2</t>
  </si>
  <si>
    <t>DV1</t>
  </si>
  <si>
    <t>EV1</t>
  </si>
  <si>
    <t>M20</t>
  </si>
  <si>
    <t>Matica + podložka s povečano trdoto</t>
  </si>
  <si>
    <t>AM1</t>
  </si>
  <si>
    <t>AM2</t>
  </si>
  <si>
    <t>BM1</t>
  </si>
  <si>
    <t>CM1</t>
  </si>
  <si>
    <t>CM2</t>
  </si>
  <si>
    <t>DM1</t>
  </si>
  <si>
    <t>EM1</t>
  </si>
  <si>
    <t>M22</t>
  </si>
  <si>
    <t>Navojni trni</t>
  </si>
  <si>
    <t>NT1</t>
  </si>
  <si>
    <t>fi 16</t>
  </si>
  <si>
    <t xml:space="preserve">TABELA 1: KOSOVNICA LESENIH ELEMENTOV MOSTU </t>
  </si>
  <si>
    <t>TABELA 2: KOSOVNICA PRITRDILNEGA MATERIALA LESENIH ELEMENTOV MOSTU</t>
  </si>
  <si>
    <t xml:space="preserve">TABELA3: KOSOVNICA JEKLENIH ELEMENTOV IN PRITRDILNEGA MATERIALA OGRAJE, LEŽIŠČ, DILATACIJ IN TK KONZOLE </t>
  </si>
  <si>
    <t>TABELA 4: KOSOVNICA JEKLENIH ELEMENTOV PREKLADNE KONSTRUKCIJE</t>
  </si>
  <si>
    <t>TABELA 5: KOSOVNICA PRITRDILNEGA MATERIALA PREKLADNE KONSTRUKCIJE</t>
  </si>
  <si>
    <t xml:space="preserve">Objekt: </t>
  </si>
  <si>
    <t>Most čez Krko v Cerkljah</t>
  </si>
  <si>
    <t xml:space="preserve">Izdelava, dobava in montaža kotnika dim 100/100/12mm; L=5900mm, nerjavno jeklo 1.4301; montaža; niveliranje, vbetoniranje; privarjena sidra 5/30/250mm, 14 kom
</t>
  </si>
  <si>
    <t xml:space="preserve">Izdelava, dobava in montaža dilatacijske pločevine dim 4900x290x14mm, nerjavno jeklo 1.4301; montaža z niveliranjem, lepljenjem z epoksidnim lepilom visoke trdnosti v debelini 3mm, vijačenjem, vključno s pritrdilnim vijačnim materialom (S16,S17,S18) 32 vijakov M12/kom z izvrtinami za potopljeno glavo vijaka
</t>
  </si>
  <si>
    <t>Trdnostni razred: smreka C24, hrast D30</t>
  </si>
  <si>
    <t>Izdelava, dobava in vgraditev
spodnja horizontalna lesena vez 8/10cm, dolžine 6,60m, hrast, (prečno povezje pilotov)
0,0528m3
(2x11=22 kosov)</t>
  </si>
  <si>
    <t>Izdelava, dobava in vgraditev
zgornja horizontalna lesena vez 8/10cm, dolžine 5,55m, hrast, (prečno povezje pilotov)
0,0444m3
(2x11=22 kosov)</t>
  </si>
  <si>
    <t>Izdelava, dobava in vgraditev
diagonalna lesena vez 8/15cm, dolžine 6,71m,  hrast,                     (prečno povezje pilotov)
0,08052m3
(2x11=22 kosov)</t>
  </si>
  <si>
    <t>Vijačni material protikorozijsko zaščiten skladno z SIST ISO 1461:1999</t>
  </si>
  <si>
    <t>Nerjavno jeklo kvalitete 1.4301</t>
  </si>
  <si>
    <t>Protikorozijska zaščita konstrukcijskega jekla za stopnjo C3 po EN 12944-2, peskanje stopnje Sa2½, debelina vroče cinkane prevleke 80µm</t>
  </si>
  <si>
    <t xml:space="preserve">Dodatna protikorozijska zaščita vijačenih spojev jeklene konstrukcije po izvedeni montaži (spoj A do E) s protikorozijskim zaščitnim premazom z visoko vsebnostjo cinka, brez kloriranih topil, svinca ali kromatov za daljšo obstojnost (kot npr. Ambersil Cold galvanise)-izvesti v dveh nanosih; zaščita vijačnega materialain priključnih pločevin s prehodom +5cm preko priključnih površin
</t>
  </si>
  <si>
    <t xml:space="preserve">Dobava, izdelava in vgraditev
lesenega pilota kvadratnega preseka 28/28cm, dolžine 9,0m, hrast, dobava in montaža jeklene konice na nogi pilota, (toleranca +-1.0cm glede na ravnino osi, zunanja pilota v osi pod kotom 10°, zabijanje/vtiskanje z dvotočkovnim vpetjem, pilot zabit 3.5-5.0m c strugo)
</t>
  </si>
  <si>
    <t>Odstranitev lesenih elementov mostu</t>
  </si>
  <si>
    <t>3.1.2.</t>
  </si>
  <si>
    <t>3.1.3.</t>
  </si>
  <si>
    <t xml:space="preserve">Dobava, izdelava in vgraditev
lesenega pilota kvadratnega preseka 28/28cm, dolžine 10,0m, hrast, dobava in montaža jeklene konice na nogi pilota, (toleranca +-1.0cm glede na ravnino osi, zunanja pilota v osi pod kotom 10°, zabijanje/vtiskanje z dvotočkovnim vpetjem, pilot zabit 3.5-5.0m c strugo)
</t>
  </si>
  <si>
    <t>3.1.4.</t>
  </si>
  <si>
    <t>3.1.5.</t>
  </si>
  <si>
    <t>3.1.6.</t>
  </si>
  <si>
    <t>3.1.7.</t>
  </si>
  <si>
    <t>3.1.8.</t>
  </si>
  <si>
    <t>3.1.9.</t>
  </si>
  <si>
    <t>3.1.10.</t>
  </si>
  <si>
    <t>3.1.11.</t>
  </si>
  <si>
    <t>3.1.12.</t>
  </si>
  <si>
    <t>3.1.13.</t>
  </si>
  <si>
    <t>3.1.14.</t>
  </si>
  <si>
    <t>3.1.15.</t>
  </si>
  <si>
    <t>3.1.16.</t>
  </si>
  <si>
    <t>3.1.17.</t>
  </si>
  <si>
    <t>3.1.18.</t>
  </si>
  <si>
    <t>3.1.19.</t>
  </si>
  <si>
    <t>3.1.20.</t>
  </si>
  <si>
    <t>6.2.2.</t>
  </si>
  <si>
    <t>6.2.3.</t>
  </si>
  <si>
    <t>6.2.4.</t>
  </si>
  <si>
    <t>6.2.5.</t>
  </si>
  <si>
    <t>6.2.6.</t>
  </si>
  <si>
    <t>6.2.7.</t>
  </si>
  <si>
    <t>6.2.8.</t>
  </si>
  <si>
    <t>6.2.9.</t>
  </si>
  <si>
    <t>Skupaj</t>
  </si>
  <si>
    <t>Popust</t>
  </si>
  <si>
    <t>Skupaj s popustom</t>
  </si>
  <si>
    <t>7.</t>
  </si>
  <si>
    <t>NEPREDVIDENA DELA (5% od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</si>
</sst>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0.000"/>
    <numFmt numFmtId="167" formatCode="0.0"/>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9"/>
      <name val="Arial"/>
      <family val="2"/>
      <charset val="238"/>
    </font>
    <font>
      <sz val="12"/>
      <name val="Arial"/>
      <family val="2"/>
      <charset val="238"/>
    </font>
    <font>
      <b/>
      <sz val="14"/>
      <name val="Arial"/>
      <family val="2"/>
      <charset val="238"/>
    </font>
    <font>
      <b/>
      <sz val="10"/>
      <name val="Arial"/>
      <family val="2"/>
      <charset val="238"/>
    </font>
    <font>
      <sz val="10"/>
      <name val="Arial"/>
      <family val="2"/>
      <charset val="238"/>
    </font>
    <font>
      <b/>
      <sz val="14"/>
      <name val="Arial"/>
      <family val="2"/>
      <charset val="238"/>
    </font>
    <font>
      <b/>
      <sz val="12"/>
      <name val="Arial"/>
      <family val="2"/>
    </font>
    <font>
      <sz val="12"/>
      <name val="Arial"/>
      <family val="2"/>
    </font>
    <font>
      <sz val="10"/>
      <name val="Arial"/>
      <family val="2"/>
      <charset val="238"/>
    </font>
    <font>
      <sz val="14"/>
      <name val="Arial"/>
      <family val="2"/>
      <charset val="238"/>
    </font>
    <font>
      <sz val="8"/>
      <name val="Arial"/>
      <family val="2"/>
      <charset val="238"/>
    </font>
    <font>
      <sz val="10"/>
      <color indexed="17"/>
      <name val="Arial"/>
      <family val="2"/>
      <charset val="238"/>
    </font>
    <font>
      <sz val="10"/>
      <name val="Arial"/>
      <family val="2"/>
      <charset val="238"/>
    </font>
    <font>
      <b/>
      <sz val="10"/>
      <name val="Arial"/>
      <family val="2"/>
      <charset val="238"/>
    </font>
    <font>
      <b/>
      <sz val="11"/>
      <name val="Arial"/>
      <family val="2"/>
      <charset val="238"/>
    </font>
    <font>
      <sz val="10"/>
      <name val="Arial"/>
      <family val="2"/>
      <charset val="238"/>
    </font>
    <font>
      <i/>
      <sz val="11"/>
      <name val="Arial"/>
      <family val="2"/>
      <charset val="238"/>
    </font>
    <font>
      <sz val="10"/>
      <color indexed="10"/>
      <name val="Arial"/>
      <family val="2"/>
      <charset val="238"/>
    </font>
    <font>
      <b/>
      <i/>
      <sz val="13"/>
      <name val="Arial"/>
      <family val="2"/>
      <charset val="238"/>
    </font>
    <font>
      <b/>
      <sz val="8"/>
      <name val="Arial"/>
      <family val="2"/>
      <charset val="238"/>
    </font>
    <font>
      <b/>
      <i/>
      <sz val="11"/>
      <name val="Arial"/>
      <family val="2"/>
      <charset val="238"/>
    </font>
    <font>
      <b/>
      <i/>
      <sz val="14"/>
      <name val="Arial"/>
      <family val="2"/>
      <charset val="238"/>
    </font>
    <font>
      <sz val="8"/>
      <name val="Calibri"/>
      <family val="2"/>
      <charset val="238"/>
    </font>
    <font>
      <sz val="10"/>
      <color theme="0" tint="-0.249977111117893"/>
      <name val="Arial"/>
      <family val="2"/>
      <charset val="238"/>
    </font>
    <font>
      <sz val="14"/>
      <color theme="0" tint="-0.249977111117893"/>
      <name val="Arial"/>
      <family val="2"/>
      <charset val="238"/>
    </font>
    <font>
      <sz val="10"/>
      <color rgb="FFFF0000"/>
      <name val="Arial"/>
      <family val="2"/>
      <charset val="238"/>
    </font>
    <font>
      <b/>
      <sz val="11"/>
      <color theme="1"/>
      <name val="Calibri"/>
      <family val="2"/>
      <charset val="238"/>
      <scheme val="minor"/>
    </font>
    <font>
      <sz val="11"/>
      <color theme="1"/>
      <name val="Calibri"/>
      <family val="2"/>
      <charset val="238"/>
    </font>
    <font>
      <sz val="12.65"/>
      <color theme="1"/>
      <name val="Calibri"/>
      <family val="2"/>
      <charset val="238"/>
    </font>
    <font>
      <sz val="11"/>
      <color rgb="FFFF0000"/>
      <name val="Calibri"/>
      <family val="2"/>
      <charset val="238"/>
      <scheme val="minor"/>
    </font>
    <font>
      <b/>
      <sz val="14"/>
      <color theme="1"/>
      <name val="Calibri"/>
      <family val="2"/>
      <charset val="238"/>
      <scheme val="minor"/>
    </font>
    <font>
      <sz val="11"/>
      <name val="Calibri"/>
      <family val="2"/>
      <charset val="238"/>
      <scheme val="minor"/>
    </font>
    <font>
      <b/>
      <sz val="12"/>
      <color theme="1"/>
      <name val="Calibri"/>
      <family val="2"/>
      <charset val="238"/>
      <scheme val="minor"/>
    </font>
    <font>
      <sz val="12"/>
      <color theme="0" tint="-0.249977111117893"/>
      <name val="Arial"/>
      <family val="2"/>
      <charset val="238"/>
    </font>
    <font>
      <sz val="12"/>
      <color theme="0" tint="-0.499984740745262"/>
      <name val="Arial"/>
      <family val="2"/>
    </font>
  </fonts>
  <fills count="6">
    <fill>
      <patternFill patternType="none"/>
    </fill>
    <fill>
      <patternFill patternType="gray125"/>
    </fill>
    <fill>
      <patternFill patternType="solid">
        <fgColor indexed="13"/>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s>
  <cellStyleXfs count="6">
    <xf numFmtId="0" fontId="0" fillId="0" borderId="0"/>
    <xf numFmtId="0" fontId="23" fillId="0" borderId="0"/>
    <xf numFmtId="0" fontId="15" fillId="0" borderId="0"/>
    <xf numFmtId="0" fontId="15" fillId="0" borderId="0"/>
    <xf numFmtId="0" fontId="9" fillId="0" borderId="0"/>
    <xf numFmtId="0" fontId="2" fillId="0" borderId="0"/>
  </cellStyleXfs>
  <cellXfs count="211">
    <xf numFmtId="0" fontId="0" fillId="0" borderId="0" xfId="0"/>
    <xf numFmtId="4" fontId="15" fillId="3" borderId="3" xfId="2" applyNumberFormat="1" applyFont="1" applyFill="1" applyBorder="1" applyAlignment="1" applyProtection="1">
      <alignment horizontal="right"/>
      <protection locked="0"/>
    </xf>
    <xf numFmtId="4" fontId="15" fillId="0" borderId="3" xfId="2" applyNumberFormat="1" applyFont="1" applyBorder="1" applyAlignment="1" applyProtection="1">
      <alignment horizontal="right"/>
      <protection locked="0"/>
    </xf>
    <xf numFmtId="0" fontId="9" fillId="0" borderId="0" xfId="4"/>
    <xf numFmtId="0" fontId="37" fillId="0" borderId="3" xfId="4" applyFont="1" applyBorder="1" applyAlignment="1">
      <alignment horizontal="center"/>
    </xf>
    <xf numFmtId="0" fontId="9" fillId="0" borderId="3" xfId="4" applyBorder="1" applyAlignment="1">
      <alignment horizontal="left"/>
    </xf>
    <xf numFmtId="0" fontId="9" fillId="0" borderId="3" xfId="4" applyBorder="1"/>
    <xf numFmtId="0" fontId="9" fillId="0" borderId="3" xfId="4" applyBorder="1" applyAlignment="1">
      <alignment horizontal="center"/>
    </xf>
    <xf numFmtId="0" fontId="9" fillId="0" borderId="0" xfId="4" applyAlignment="1">
      <alignment horizontal="center"/>
    </xf>
    <xf numFmtId="0" fontId="8" fillId="0" borderId="3" xfId="4" applyFont="1" applyBorder="1"/>
    <xf numFmtId="0" fontId="9" fillId="0" borderId="0" xfId="4" applyBorder="1" applyAlignment="1">
      <alignment horizontal="center"/>
    </xf>
    <xf numFmtId="0" fontId="7" fillId="0" borderId="3" xfId="4" applyFont="1" applyBorder="1" applyAlignment="1">
      <alignment horizontal="center"/>
    </xf>
    <xf numFmtId="0" fontId="6" fillId="0" borderId="3" xfId="4" applyFont="1" applyBorder="1" applyAlignment="1">
      <alignment wrapText="1"/>
    </xf>
    <xf numFmtId="0" fontId="6" fillId="0" borderId="3" xfId="4" applyFont="1" applyBorder="1"/>
    <xf numFmtId="0" fontId="6" fillId="0" borderId="3" xfId="4" applyFont="1" applyBorder="1" applyAlignment="1">
      <alignment horizontal="center"/>
    </xf>
    <xf numFmtId="0" fontId="5" fillId="0" borderId="3" xfId="4" applyFont="1" applyBorder="1"/>
    <xf numFmtId="0" fontId="4" fillId="0" borderId="3" xfId="4" applyFont="1" applyBorder="1"/>
    <xf numFmtId="0" fontId="4" fillId="0" borderId="3" xfId="4" applyFont="1" applyBorder="1" applyAlignment="1">
      <alignment wrapText="1"/>
    </xf>
    <xf numFmtId="0" fontId="3" fillId="0" borderId="3" xfId="4" applyFont="1" applyBorder="1"/>
    <xf numFmtId="4" fontId="15" fillId="0" borderId="3" xfId="2" applyNumberFormat="1" applyFont="1" applyFill="1" applyBorder="1" applyAlignment="1" applyProtection="1">
      <alignment horizontal="right"/>
      <protection locked="0"/>
    </xf>
    <xf numFmtId="0" fontId="9" fillId="0" borderId="3" xfId="4" applyBorder="1" applyAlignment="1">
      <alignment horizontal="center" wrapText="1"/>
    </xf>
    <xf numFmtId="0" fontId="2" fillId="0" borderId="0" xfId="5"/>
    <xf numFmtId="0" fontId="37" fillId="0" borderId="0" xfId="5" applyFont="1" applyAlignment="1">
      <alignment horizontal="center" vertical="center"/>
    </xf>
    <xf numFmtId="0" fontId="2" fillId="0" borderId="3" xfId="5" applyBorder="1"/>
    <xf numFmtId="0" fontId="42" fillId="0" borderId="3" xfId="5" applyFont="1" applyBorder="1"/>
    <xf numFmtId="0" fontId="37" fillId="0" borderId="3" xfId="5" applyFont="1" applyBorder="1" applyAlignment="1">
      <alignment horizontal="center" vertical="center"/>
    </xf>
    <xf numFmtId="0" fontId="40" fillId="0" borderId="3" xfId="5" applyFont="1" applyBorder="1"/>
    <xf numFmtId="0" fontId="40" fillId="0" borderId="3" xfId="5" applyFont="1" applyBorder="1" applyAlignment="1">
      <alignment horizontal="center"/>
    </xf>
    <xf numFmtId="166" fontId="40" fillId="0" borderId="3" xfId="5" applyNumberFormat="1" applyFont="1" applyBorder="1" applyAlignment="1">
      <alignment horizontal="center"/>
    </xf>
    <xf numFmtId="0" fontId="42" fillId="0" borderId="3" xfId="5" applyFont="1" applyBorder="1" applyAlignment="1">
      <alignment horizontal="center" vertical="center"/>
    </xf>
    <xf numFmtId="0" fontId="42" fillId="0" borderId="3" xfId="5" applyFont="1" applyBorder="1" applyAlignment="1">
      <alignment horizontal="center"/>
    </xf>
    <xf numFmtId="166" fontId="42" fillId="0" borderId="3" xfId="5" applyNumberFormat="1" applyFont="1" applyBorder="1" applyAlignment="1">
      <alignment horizontal="center"/>
    </xf>
    <xf numFmtId="2" fontId="42" fillId="0" borderId="3" xfId="5" applyNumberFormat="1" applyFont="1" applyBorder="1" applyAlignment="1">
      <alignment horizontal="center"/>
    </xf>
    <xf numFmtId="167" fontId="42" fillId="0" borderId="3" xfId="5" applyNumberFormat="1" applyFont="1" applyBorder="1" applyAlignment="1">
      <alignment horizontal="center"/>
    </xf>
    <xf numFmtId="0" fontId="2" fillId="0" borderId="3" xfId="5" applyBorder="1" applyAlignment="1">
      <alignment horizontal="center"/>
    </xf>
    <xf numFmtId="0" fontId="37" fillId="0" borderId="3" xfId="5" applyFont="1" applyBorder="1"/>
    <xf numFmtId="167" fontId="43" fillId="0" borderId="3" xfId="5" applyNumberFormat="1" applyFont="1" applyBorder="1"/>
    <xf numFmtId="0" fontId="2" fillId="0" borderId="0" xfId="5" applyBorder="1"/>
    <xf numFmtId="0" fontId="2" fillId="0" borderId="0" xfId="5" applyBorder="1" applyAlignment="1">
      <alignment vertical="center"/>
    </xf>
    <xf numFmtId="0" fontId="37" fillId="0" borderId="0" xfId="5" applyFont="1" applyBorder="1"/>
    <xf numFmtId="0" fontId="41" fillId="0" borderId="0" xfId="5" applyFont="1" applyBorder="1" applyAlignment="1"/>
    <xf numFmtId="0" fontId="2" fillId="0" borderId="3" xfId="5" applyBorder="1" applyAlignment="1">
      <alignment horizontal="right"/>
    </xf>
    <xf numFmtId="0" fontId="37" fillId="0" borderId="3" xfId="4" applyFont="1" applyBorder="1" applyAlignment="1">
      <alignment horizontal="center"/>
    </xf>
    <xf numFmtId="0" fontId="37" fillId="0" borderId="3" xfId="4" applyFont="1" applyBorder="1" applyAlignment="1">
      <alignment horizontal="center"/>
    </xf>
    <xf numFmtId="0" fontId="6" fillId="0" borderId="8" xfId="4" applyFont="1" applyBorder="1" applyAlignment="1">
      <alignment horizontal="left"/>
    </xf>
    <xf numFmtId="0" fontId="7" fillId="0" borderId="8" xfId="4" applyFont="1" applyBorder="1" applyAlignment="1">
      <alignment horizontal="left"/>
    </xf>
    <xf numFmtId="0" fontId="9" fillId="0" borderId="5" xfId="4" applyBorder="1" applyAlignment="1">
      <alignment horizontal="center" vertical="center" wrapText="1"/>
    </xf>
    <xf numFmtId="0" fontId="9" fillId="0" borderId="6" xfId="4" applyBorder="1" applyAlignment="1">
      <alignment horizontal="center" vertical="center" wrapText="1"/>
    </xf>
    <xf numFmtId="0" fontId="9" fillId="0" borderId="7" xfId="4" applyBorder="1" applyAlignment="1">
      <alignment horizontal="center" vertical="center" wrapText="1"/>
    </xf>
    <xf numFmtId="0" fontId="9" fillId="0" borderId="5" xfId="4" applyBorder="1" applyAlignment="1">
      <alignment horizontal="center" vertical="center"/>
    </xf>
    <xf numFmtId="0" fontId="9" fillId="0" borderId="6" xfId="4" applyBorder="1" applyAlignment="1">
      <alignment horizontal="center" vertical="center"/>
    </xf>
    <xf numFmtId="0" fontId="9" fillId="0" borderId="7" xfId="4" applyBorder="1" applyAlignment="1">
      <alignment horizontal="center" vertical="center"/>
    </xf>
    <xf numFmtId="0" fontId="41" fillId="0" borderId="3" xfId="5" applyFont="1" applyBorder="1" applyAlignment="1">
      <alignment horizontal="center"/>
    </xf>
    <xf numFmtId="0" fontId="37" fillId="0" borderId="3" xfId="5" applyFont="1" applyBorder="1" applyAlignment="1">
      <alignment horizontal="center"/>
    </xf>
    <xf numFmtId="0" fontId="13" fillId="0" borderId="0" xfId="2" applyFont="1" applyBorder="1" applyProtection="1"/>
    <xf numFmtId="0" fontId="20" fillId="0" borderId="0" xfId="2" applyFont="1" applyFill="1" applyBorder="1" applyAlignment="1" applyProtection="1">
      <alignment vertical="center"/>
    </xf>
    <xf numFmtId="1" fontId="20" fillId="0" borderId="0" xfId="2" applyNumberFormat="1" applyFont="1" applyFill="1" applyBorder="1" applyAlignment="1" applyProtection="1">
      <alignment vertical="center"/>
    </xf>
    <xf numFmtId="4" fontId="20" fillId="0" borderId="0" xfId="2" applyNumberFormat="1" applyFont="1" applyFill="1" applyBorder="1" applyAlignment="1" applyProtection="1">
      <alignment vertical="center"/>
    </xf>
    <xf numFmtId="4" fontId="20" fillId="0" borderId="0" xfId="0" applyNumberFormat="1" applyFont="1" applyFill="1" applyBorder="1" applyAlignment="1" applyProtection="1">
      <alignment vertical="center"/>
    </xf>
    <xf numFmtId="4" fontId="0" fillId="0" borderId="0" xfId="0" applyNumberFormat="1" applyFill="1" applyBorder="1" applyAlignment="1" applyProtection="1">
      <alignment vertical="center"/>
    </xf>
    <xf numFmtId="0" fontId="0" fillId="0" borderId="0" xfId="0" applyFill="1" applyBorder="1" applyAlignment="1" applyProtection="1">
      <alignment vertical="center"/>
    </xf>
    <xf numFmtId="4" fontId="15" fillId="0" borderId="0" xfId="0" applyNumberFormat="1" applyFont="1" applyFill="1" applyBorder="1" applyProtection="1"/>
    <xf numFmtId="4" fontId="0" fillId="0" borderId="0" xfId="0" applyNumberFormat="1" applyFill="1" applyBorder="1" applyProtection="1"/>
    <xf numFmtId="0" fontId="0" fillId="0" borderId="0" xfId="0" applyFill="1" applyBorder="1" applyProtection="1"/>
    <xf numFmtId="0" fontId="0" fillId="0" borderId="0" xfId="0" applyBorder="1" applyProtection="1"/>
    <xf numFmtId="0" fontId="27" fillId="0" borderId="0" xfId="2" applyFont="1" applyBorder="1" applyAlignment="1" applyProtection="1"/>
    <xf numFmtId="0" fontId="29" fillId="0" borderId="0" xfId="2" applyFont="1" applyBorder="1" applyAlignment="1" applyProtection="1">
      <alignment horizontal="left"/>
    </xf>
    <xf numFmtId="4" fontId="15" fillId="0" borderId="0" xfId="2" applyNumberFormat="1" applyFont="1" applyBorder="1" applyProtection="1"/>
    <xf numFmtId="4" fontId="15" fillId="0" borderId="0" xfId="2" applyNumberFormat="1" applyFont="1" applyBorder="1" applyAlignment="1" applyProtection="1">
      <alignment horizontal="right"/>
    </xf>
    <xf numFmtId="0" fontId="35" fillId="0" borderId="0" xfId="2" applyFont="1" applyFill="1" applyBorder="1" applyAlignment="1" applyProtection="1">
      <alignment vertical="center"/>
    </xf>
    <xf numFmtId="1" fontId="10" fillId="0" borderId="0" xfId="2" applyNumberFormat="1" applyFont="1" applyFill="1" applyBorder="1" applyAlignment="1" applyProtection="1">
      <alignment vertical="center"/>
    </xf>
    <xf numFmtId="4" fontId="15" fillId="0" borderId="0" xfId="2" applyNumberFormat="1" applyFont="1" applyFill="1" applyBorder="1" applyAlignment="1" applyProtection="1">
      <alignment vertical="center"/>
    </xf>
    <xf numFmtId="0" fontId="34" fillId="0" borderId="0" xfId="2" applyFont="1" applyFill="1" applyBorder="1" applyProtection="1"/>
    <xf numFmtId="0" fontId="15" fillId="0" borderId="0" xfId="2" applyFill="1" applyBorder="1" applyProtection="1"/>
    <xf numFmtId="2" fontId="15" fillId="0" borderId="0" xfId="0" applyNumberFormat="1" applyFont="1" applyBorder="1" applyProtection="1"/>
    <xf numFmtId="165" fontId="0" fillId="0" borderId="0" xfId="0" applyNumberFormat="1" applyBorder="1" applyAlignment="1" applyProtection="1">
      <alignment horizontal="right"/>
    </xf>
    <xf numFmtId="0" fontId="25" fillId="0" borderId="0" xfId="0" applyFont="1" applyFill="1" applyBorder="1" applyProtection="1"/>
    <xf numFmtId="0" fontId="19" fillId="0" borderId="0" xfId="0" applyFont="1" applyFill="1" applyBorder="1" applyProtection="1"/>
    <xf numFmtId="2" fontId="15" fillId="0" borderId="0" xfId="0" applyNumberFormat="1" applyFont="1" applyFill="1" applyBorder="1" applyProtection="1"/>
    <xf numFmtId="165" fontId="11" fillId="0" borderId="0" xfId="0" applyNumberFormat="1" applyFont="1" applyFill="1" applyBorder="1" applyAlignment="1" applyProtection="1">
      <alignment horizontal="right"/>
    </xf>
    <xf numFmtId="0" fontId="10" fillId="0" borderId="3" xfId="0" applyFont="1" applyBorder="1" applyAlignment="1" applyProtection="1">
      <alignment vertical="center"/>
    </xf>
    <xf numFmtId="1" fontId="16" fillId="0" borderId="3" xfId="0" applyNumberFormat="1" applyFont="1" applyBorder="1" applyAlignment="1" applyProtection="1">
      <alignment horizontal="center" vertical="center"/>
    </xf>
    <xf numFmtId="2" fontId="14" fillId="0" borderId="3" xfId="0" applyNumberFormat="1" applyFont="1" applyBorder="1" applyAlignment="1" applyProtection="1">
      <alignment horizontal="center" vertical="center" textRotation="90"/>
    </xf>
    <xf numFmtId="0" fontId="14" fillId="0" borderId="3" xfId="0" applyFont="1" applyBorder="1" applyAlignment="1" applyProtection="1">
      <alignment horizontal="center" vertical="center" textRotation="90"/>
    </xf>
    <xf numFmtId="0" fontId="10" fillId="0" borderId="3" xfId="0" applyFont="1" applyBorder="1" applyProtection="1"/>
    <xf numFmtId="1" fontId="12" fillId="0" borderId="3" xfId="0" applyNumberFormat="1" applyFont="1" applyBorder="1" applyAlignment="1" applyProtection="1">
      <alignment vertical="top"/>
    </xf>
    <xf numFmtId="2" fontId="15" fillId="0" borderId="3" xfId="0" applyNumberFormat="1" applyFont="1" applyBorder="1" applyProtection="1"/>
    <xf numFmtId="0" fontId="0" fillId="0" borderId="3" xfId="0" applyBorder="1" applyProtection="1"/>
    <xf numFmtId="165" fontId="0" fillId="0" borderId="3" xfId="0" applyNumberFormat="1" applyBorder="1" applyAlignment="1" applyProtection="1">
      <alignment horizontal="right"/>
    </xf>
    <xf numFmtId="16" fontId="10" fillId="0" borderId="3" xfId="0" applyNumberFormat="1" applyFont="1" applyBorder="1" applyProtection="1"/>
    <xf numFmtId="1" fontId="10" fillId="0" borderId="3" xfId="0" applyNumberFormat="1" applyFont="1" applyFill="1" applyBorder="1" applyAlignment="1" applyProtection="1">
      <alignment vertical="top" wrapText="1"/>
    </xf>
    <xf numFmtId="4" fontId="15" fillId="0" borderId="3" xfId="0" applyNumberFormat="1" applyFont="1" applyFill="1" applyBorder="1" applyAlignment="1" applyProtection="1"/>
    <xf numFmtId="0" fontId="15" fillId="0" borderId="3" xfId="0" applyFont="1" applyBorder="1" applyProtection="1"/>
    <xf numFmtId="4" fontId="15" fillId="0" borderId="3" xfId="2" applyNumberFormat="1" applyFont="1" applyBorder="1" applyAlignment="1" applyProtection="1">
      <alignment horizontal="right"/>
    </xf>
    <xf numFmtId="4" fontId="0" fillId="0" borderId="3" xfId="0" applyNumberFormat="1" applyFill="1" applyBorder="1" applyAlignment="1" applyProtection="1">
      <alignment horizontal="right"/>
    </xf>
    <xf numFmtId="1" fontId="14" fillId="0" borderId="3" xfId="0" applyNumberFormat="1" applyFont="1" applyBorder="1" applyAlignment="1" applyProtection="1">
      <alignment horizontal="right" vertical="top" wrapText="1"/>
    </xf>
    <xf numFmtId="2" fontId="0" fillId="0" borderId="3" xfId="0" applyNumberFormat="1" applyBorder="1" applyAlignment="1" applyProtection="1">
      <alignment horizontal="right"/>
    </xf>
    <xf numFmtId="1" fontId="10" fillId="0" borderId="3" xfId="0" applyNumberFormat="1" applyFont="1" applyBorder="1" applyAlignment="1" applyProtection="1">
      <alignment vertical="top" wrapText="1"/>
    </xf>
    <xf numFmtId="4" fontId="15" fillId="0" borderId="3" xfId="0" applyNumberFormat="1" applyFont="1" applyFill="1" applyBorder="1" applyAlignment="1" applyProtection="1">
      <alignment horizontal="right"/>
    </xf>
    <xf numFmtId="0" fontId="36" fillId="0" borderId="0" xfId="0" applyFont="1" applyBorder="1" applyProtection="1"/>
    <xf numFmtId="16" fontId="10" fillId="4" borderId="3" xfId="0" applyNumberFormat="1" applyFont="1" applyFill="1" applyBorder="1" applyProtection="1"/>
    <xf numFmtId="1" fontId="10" fillId="4" borderId="3" xfId="0" applyNumberFormat="1" applyFont="1" applyFill="1" applyBorder="1" applyAlignment="1" applyProtection="1">
      <alignment vertical="top" wrapText="1"/>
    </xf>
    <xf numFmtId="2" fontId="15" fillId="4" borderId="3" xfId="0" applyNumberFormat="1" applyFont="1" applyFill="1" applyBorder="1" applyProtection="1"/>
    <xf numFmtId="0" fontId="15" fillId="4" borderId="3" xfId="0" applyFont="1" applyFill="1" applyBorder="1" applyProtection="1"/>
    <xf numFmtId="4" fontId="15" fillId="4" borderId="3" xfId="0" applyNumberFormat="1" applyFont="1" applyFill="1" applyBorder="1" applyAlignment="1" applyProtection="1">
      <alignment horizontal="right"/>
    </xf>
    <xf numFmtId="0" fontId="22" fillId="0" borderId="0" xfId="0" applyFont="1" applyBorder="1" applyProtection="1"/>
    <xf numFmtId="0" fontId="10" fillId="3" borderId="3" xfId="2" applyFont="1" applyFill="1" applyBorder="1" applyAlignment="1" applyProtection="1">
      <alignment horizontal="left"/>
    </xf>
    <xf numFmtId="1" fontId="14" fillId="3" borderId="3" xfId="2" applyNumberFormat="1" applyFont="1" applyFill="1" applyBorder="1" applyAlignment="1" applyProtection="1">
      <alignment horizontal="right" vertical="top" wrapText="1"/>
    </xf>
    <xf numFmtId="4" fontId="15" fillId="3" borderId="3" xfId="2" applyNumberFormat="1" applyFont="1" applyFill="1" applyBorder="1" applyProtection="1"/>
    <xf numFmtId="0" fontId="15" fillId="3" borderId="3" xfId="2" applyFont="1" applyFill="1" applyBorder="1" applyProtection="1"/>
    <xf numFmtId="4" fontId="15" fillId="3" borderId="3" xfId="2" applyNumberFormat="1" applyFont="1" applyFill="1" applyBorder="1" applyAlignment="1" applyProtection="1">
      <alignment horizontal="right"/>
    </xf>
    <xf numFmtId="0" fontId="10" fillId="0" borderId="3" xfId="2" applyFont="1" applyBorder="1" applyProtection="1"/>
    <xf numFmtId="2" fontId="15" fillId="0" borderId="3" xfId="2" applyNumberFormat="1" applyFont="1" applyBorder="1" applyProtection="1"/>
    <xf numFmtId="0" fontId="15" fillId="0" borderId="0" xfId="2" applyBorder="1" applyProtection="1"/>
    <xf numFmtId="1" fontId="10" fillId="0" borderId="3" xfId="2" applyNumberFormat="1" applyFont="1" applyFill="1" applyBorder="1" applyAlignment="1" applyProtection="1">
      <alignment vertical="top" wrapText="1"/>
    </xf>
    <xf numFmtId="0" fontId="15" fillId="0" borderId="3" xfId="2" applyFont="1" applyBorder="1" applyProtection="1"/>
    <xf numFmtId="16" fontId="10" fillId="0" borderId="3" xfId="0" applyNumberFormat="1" applyFont="1" applyBorder="1" applyAlignment="1" applyProtection="1">
      <alignment horizontal="left"/>
    </xf>
    <xf numFmtId="4" fontId="26" fillId="0" borderId="3" xfId="0" applyNumberFormat="1" applyFont="1" applyFill="1" applyBorder="1" applyProtection="1"/>
    <xf numFmtId="0" fontId="34" fillId="0" borderId="0" xfId="0" applyFont="1" applyBorder="1" applyProtection="1"/>
    <xf numFmtId="0" fontId="10" fillId="0" borderId="3" xfId="0" applyFont="1" applyBorder="1" applyAlignment="1" applyProtection="1">
      <alignment horizontal="left"/>
    </xf>
    <xf numFmtId="4" fontId="15" fillId="0" borderId="3" xfId="2" applyNumberFormat="1" applyFont="1" applyFill="1" applyBorder="1" applyAlignment="1" applyProtection="1"/>
    <xf numFmtId="0" fontId="15" fillId="0" borderId="3" xfId="2" applyBorder="1" applyProtection="1"/>
    <xf numFmtId="1" fontId="10" fillId="0" borderId="3" xfId="2" applyNumberFormat="1" applyFont="1" applyBorder="1" applyAlignment="1" applyProtection="1">
      <alignment vertical="top" wrapText="1"/>
    </xf>
    <xf numFmtId="0" fontId="10" fillId="0" borderId="3" xfId="2" applyFont="1" applyBorder="1" applyAlignment="1" applyProtection="1">
      <alignment horizontal="left"/>
    </xf>
    <xf numFmtId="1" fontId="12" fillId="0" borderId="3" xfId="2" applyNumberFormat="1" applyFont="1" applyBorder="1" applyAlignment="1" applyProtection="1">
      <alignment vertical="top"/>
    </xf>
    <xf numFmtId="4" fontId="15" fillId="0" borderId="3" xfId="2" applyNumberFormat="1" applyFont="1" applyBorder="1" applyProtection="1"/>
    <xf numFmtId="0" fontId="34" fillId="0" borderId="0" xfId="2" applyFont="1" applyBorder="1" applyProtection="1"/>
    <xf numFmtId="4" fontId="15" fillId="0" borderId="3" xfId="2" applyNumberFormat="1" applyFont="1" applyFill="1" applyBorder="1" applyProtection="1"/>
    <xf numFmtId="4" fontId="15" fillId="0" borderId="0" xfId="2" applyNumberFormat="1" applyFont="1" applyFill="1" applyBorder="1" applyProtection="1"/>
    <xf numFmtId="1" fontId="14" fillId="0" borderId="3" xfId="2" applyNumberFormat="1" applyFont="1" applyBorder="1" applyAlignment="1" applyProtection="1">
      <alignment horizontal="right" vertical="top" wrapText="1"/>
    </xf>
    <xf numFmtId="4" fontId="34" fillId="0" borderId="0" xfId="2" applyNumberFormat="1" applyFont="1" applyBorder="1" applyProtection="1"/>
    <xf numFmtId="4" fontId="15" fillId="0" borderId="0" xfId="2" applyNumberFormat="1" applyBorder="1" applyProtection="1"/>
    <xf numFmtId="0" fontId="10" fillId="0" borderId="3" xfId="2" applyFont="1" applyFill="1" applyBorder="1" applyAlignment="1" applyProtection="1">
      <alignment horizontal="left"/>
    </xf>
    <xf numFmtId="1" fontId="14" fillId="0" borderId="3" xfId="2" applyNumberFormat="1" applyFont="1" applyFill="1" applyBorder="1" applyAlignment="1" applyProtection="1">
      <alignment horizontal="right" vertical="top" wrapText="1"/>
    </xf>
    <xf numFmtId="0" fontId="15" fillId="0" borderId="3" xfId="2" applyFont="1" applyFill="1" applyBorder="1" applyProtection="1"/>
    <xf numFmtId="4" fontId="15" fillId="0" borderId="3" xfId="2" applyNumberFormat="1" applyFont="1" applyFill="1" applyBorder="1" applyAlignment="1" applyProtection="1">
      <alignment horizontal="right"/>
    </xf>
    <xf numFmtId="165" fontId="15" fillId="0" borderId="3" xfId="2" applyNumberFormat="1" applyFont="1" applyBorder="1" applyAlignment="1" applyProtection="1">
      <alignment horizontal="right"/>
    </xf>
    <xf numFmtId="0" fontId="10" fillId="4" borderId="3" xfId="2" applyFont="1" applyFill="1" applyBorder="1" applyProtection="1"/>
    <xf numFmtId="1" fontId="12" fillId="4" borderId="3" xfId="2" applyNumberFormat="1" applyFont="1" applyFill="1" applyBorder="1" applyAlignment="1" applyProtection="1">
      <alignment vertical="top"/>
    </xf>
    <xf numFmtId="0" fontId="15" fillId="4" borderId="3" xfId="2" applyFill="1" applyBorder="1" applyProtection="1"/>
    <xf numFmtId="0" fontId="15" fillId="4" borderId="3" xfId="2" applyFill="1" applyBorder="1" applyAlignment="1" applyProtection="1">
      <alignment horizontal="right"/>
    </xf>
    <xf numFmtId="0" fontId="21" fillId="0" borderId="0" xfId="0" applyFont="1" applyFill="1" applyBorder="1" applyProtection="1"/>
    <xf numFmtId="1" fontId="24" fillId="0" borderId="0" xfId="0" applyNumberFormat="1" applyFont="1" applyFill="1" applyBorder="1" applyAlignment="1" applyProtection="1">
      <alignment horizontal="right" vertical="top" wrapText="1"/>
    </xf>
    <xf numFmtId="0" fontId="23" fillId="0" borderId="0" xfId="0" applyFont="1" applyFill="1" applyBorder="1" applyProtection="1"/>
    <xf numFmtId="165" fontId="23" fillId="0" borderId="0" xfId="0" applyNumberFormat="1" applyFont="1" applyFill="1" applyBorder="1" applyAlignment="1" applyProtection="1">
      <alignment horizontal="right"/>
    </xf>
    <xf numFmtId="0" fontId="10" fillId="0" borderId="0" xfId="0" applyFont="1" applyFill="1" applyBorder="1" applyProtection="1"/>
    <xf numFmtId="1" fontId="14" fillId="0" borderId="0" xfId="0" applyNumberFormat="1" applyFont="1" applyFill="1" applyBorder="1" applyAlignment="1" applyProtection="1">
      <alignment horizontal="right" vertical="top" wrapText="1"/>
    </xf>
    <xf numFmtId="165" fontId="0" fillId="0" borderId="0" xfId="0" applyNumberFormat="1" applyFill="1" applyBorder="1" applyAlignment="1" applyProtection="1">
      <alignment horizontal="right"/>
    </xf>
    <xf numFmtId="0" fontId="10" fillId="0" borderId="0" xfId="0" applyFont="1" applyBorder="1" applyProtection="1"/>
    <xf numFmtId="1" fontId="21" fillId="0" borderId="0" xfId="1" applyNumberFormat="1" applyFont="1" applyBorder="1" applyAlignment="1" applyProtection="1">
      <alignment vertical="top" wrapText="1"/>
    </xf>
    <xf numFmtId="2" fontId="15" fillId="0" borderId="0" xfId="1" applyNumberFormat="1" applyFont="1" applyBorder="1" applyProtection="1"/>
    <xf numFmtId="0" fontId="23" fillId="0" borderId="0" xfId="1" applyBorder="1" applyProtection="1"/>
    <xf numFmtId="0" fontId="20" fillId="0" borderId="0" xfId="2" applyFont="1" applyFill="1" applyBorder="1" applyAlignment="1" applyProtection="1">
      <alignment vertical="center"/>
      <protection locked="0"/>
    </xf>
    <xf numFmtId="4" fontId="15" fillId="0" borderId="0" xfId="2" applyNumberFormat="1" applyFont="1" applyBorder="1" applyProtection="1">
      <protection locked="0"/>
    </xf>
    <xf numFmtId="165" fontId="0" fillId="0" borderId="0" xfId="0" applyNumberFormat="1" applyBorder="1" applyAlignment="1" applyProtection="1">
      <alignment horizontal="right"/>
      <protection locked="0"/>
    </xf>
    <xf numFmtId="165" fontId="19" fillId="0" borderId="0" xfId="0" applyNumberFormat="1" applyFont="1" applyFill="1" applyBorder="1" applyAlignment="1" applyProtection="1">
      <alignment horizontal="right"/>
      <protection locked="0"/>
    </xf>
    <xf numFmtId="0" fontId="30" fillId="0" borderId="3" xfId="0" applyFont="1" applyBorder="1" applyAlignment="1" applyProtection="1">
      <alignment horizontal="center" vertical="center" textRotation="90"/>
      <protection locked="0"/>
    </xf>
    <xf numFmtId="165" fontId="0" fillId="0" borderId="3" xfId="0" applyNumberFormat="1" applyBorder="1" applyAlignment="1" applyProtection="1">
      <alignment horizontal="right"/>
      <protection locked="0"/>
    </xf>
    <xf numFmtId="4" fontId="15" fillId="4" borderId="3" xfId="2" applyNumberFormat="1" applyFont="1" applyFill="1" applyBorder="1" applyAlignment="1" applyProtection="1">
      <alignment horizontal="right"/>
      <protection locked="0"/>
    </xf>
    <xf numFmtId="2" fontId="15" fillId="0" borderId="3" xfId="2" applyNumberFormat="1" applyFont="1" applyBorder="1" applyProtection="1">
      <protection locked="0"/>
    </xf>
    <xf numFmtId="4" fontId="15" fillId="0" borderId="3" xfId="0" applyNumberFormat="1" applyFont="1" applyBorder="1" applyProtection="1">
      <protection locked="0"/>
    </xf>
    <xf numFmtId="4" fontId="15" fillId="0" borderId="3" xfId="2" applyNumberFormat="1" applyFont="1" applyBorder="1" applyProtection="1">
      <protection locked="0"/>
    </xf>
    <xf numFmtId="165" fontId="15" fillId="0" borderId="3" xfId="2" applyNumberFormat="1" applyFont="1" applyBorder="1" applyAlignment="1" applyProtection="1">
      <alignment horizontal="right"/>
      <protection locked="0"/>
    </xf>
    <xf numFmtId="0" fontId="15" fillId="4" borderId="3" xfId="2" applyFill="1" applyBorder="1" applyAlignment="1" applyProtection="1">
      <alignment horizontal="right"/>
      <protection locked="0"/>
    </xf>
    <xf numFmtId="165" fontId="23" fillId="0" borderId="0" xfId="0" applyNumberFormat="1" applyFont="1" applyFill="1" applyBorder="1" applyAlignment="1" applyProtection="1">
      <alignment horizontal="right"/>
      <protection locked="0"/>
    </xf>
    <xf numFmtId="165" fontId="0" fillId="0" borderId="0" xfId="0" applyNumberFormat="1" applyFill="1" applyBorder="1" applyAlignment="1" applyProtection="1">
      <alignment horizontal="right"/>
      <protection locked="0"/>
    </xf>
    <xf numFmtId="10" fontId="12" fillId="5" borderId="0" xfId="2" applyNumberFormat="1" applyFont="1" applyFill="1" applyBorder="1" applyProtection="1">
      <protection locked="0"/>
    </xf>
    <xf numFmtId="0" fontId="13" fillId="0" borderId="0" xfId="2" applyFont="1" applyAlignment="1" applyProtection="1">
      <alignment horizontal="center"/>
    </xf>
    <xf numFmtId="4" fontId="0" fillId="0" borderId="2" xfId="0" applyNumberFormat="1" applyFill="1" applyBorder="1" applyAlignment="1" applyProtection="1">
      <alignment vertical="center"/>
    </xf>
    <xf numFmtId="4" fontId="0" fillId="0" borderId="1" xfId="0" applyNumberFormat="1" applyFill="1" applyBorder="1" applyAlignment="1" applyProtection="1">
      <alignment vertical="center"/>
    </xf>
    <xf numFmtId="0" fontId="0" fillId="0" borderId="1" xfId="0" applyFill="1" applyBorder="1" applyAlignment="1" applyProtection="1">
      <alignment vertical="center"/>
    </xf>
    <xf numFmtId="0" fontId="0" fillId="0" borderId="0" xfId="0" applyFill="1" applyAlignment="1" applyProtection="1">
      <alignment vertical="center"/>
    </xf>
    <xf numFmtId="0" fontId="13" fillId="0" borderId="0" xfId="2" applyFont="1" applyProtection="1"/>
    <xf numFmtId="4" fontId="15" fillId="0" borderId="0" xfId="0" applyNumberFormat="1" applyFont="1" applyBorder="1" applyProtection="1"/>
    <xf numFmtId="4" fontId="15" fillId="2" borderId="0" xfId="0" applyNumberFormat="1" applyFont="1" applyFill="1" applyBorder="1" applyProtection="1"/>
    <xf numFmtId="4" fontId="0" fillId="2" borderId="2" xfId="0" applyNumberFormat="1" applyFill="1" applyBorder="1" applyProtection="1"/>
    <xf numFmtId="4" fontId="0" fillId="0" borderId="1" xfId="0" applyNumberFormat="1" applyBorder="1" applyProtection="1"/>
    <xf numFmtId="0" fontId="0" fillId="0" borderId="1" xfId="0" applyBorder="1" applyProtection="1"/>
    <xf numFmtId="0" fontId="0" fillId="0" borderId="0" xfId="0" applyProtection="1"/>
    <xf numFmtId="0" fontId="27" fillId="0" borderId="0" xfId="2" applyFont="1" applyAlignment="1" applyProtection="1"/>
    <xf numFmtId="0" fontId="29" fillId="0" borderId="0" xfId="2" applyFont="1" applyAlignment="1" applyProtection="1">
      <alignment horizontal="left"/>
    </xf>
    <xf numFmtId="0" fontId="20" fillId="0" borderId="0" xfId="2" applyFont="1" applyFill="1" applyAlignment="1" applyProtection="1">
      <alignment vertical="center"/>
    </xf>
    <xf numFmtId="0" fontId="15" fillId="0" borderId="0" xfId="2" applyFill="1" applyProtection="1"/>
    <xf numFmtId="4" fontId="0" fillId="2" borderId="0" xfId="0" applyNumberFormat="1" applyFill="1" applyBorder="1" applyProtection="1"/>
    <xf numFmtId="4" fontId="0" fillId="0" borderId="0" xfId="0" applyNumberFormat="1" applyBorder="1" applyProtection="1"/>
    <xf numFmtId="0" fontId="13" fillId="0" borderId="0" xfId="2" applyFont="1" applyBorder="1" applyAlignment="1" applyProtection="1">
      <alignment horizontal="center"/>
    </xf>
    <xf numFmtId="0" fontId="18" fillId="0" borderId="0" xfId="0" applyFont="1" applyProtection="1"/>
    <xf numFmtId="0" fontId="13" fillId="0" borderId="0" xfId="2" applyFont="1" applyFill="1" applyBorder="1" applyAlignment="1" applyProtection="1">
      <alignment vertical="center"/>
    </xf>
    <xf numFmtId="0" fontId="17" fillId="0" borderId="0" xfId="2" applyFont="1" applyBorder="1" applyProtection="1"/>
    <xf numFmtId="1" fontId="17" fillId="0" borderId="0" xfId="2" applyNumberFormat="1" applyFont="1" applyBorder="1" applyAlignment="1" applyProtection="1">
      <alignment vertical="center"/>
    </xf>
    <xf numFmtId="0" fontId="18" fillId="0" borderId="0" xfId="2" applyFont="1" applyBorder="1" applyProtection="1"/>
    <xf numFmtId="4" fontId="17" fillId="0" borderId="0" xfId="2" applyNumberFormat="1" applyFont="1" applyBorder="1" applyProtection="1"/>
    <xf numFmtId="0" fontId="18" fillId="0" borderId="0" xfId="2" applyFont="1" applyProtection="1"/>
    <xf numFmtId="0" fontId="17" fillId="0" borderId="0" xfId="0" applyFont="1" applyProtection="1"/>
    <xf numFmtId="0" fontId="17" fillId="0" borderId="4" xfId="2" applyFont="1" applyBorder="1" applyProtection="1"/>
    <xf numFmtId="1" fontId="17" fillId="0" borderId="4" xfId="2" applyNumberFormat="1" applyFont="1" applyBorder="1" applyAlignment="1" applyProtection="1">
      <alignment vertical="center"/>
    </xf>
    <xf numFmtId="0" fontId="18" fillId="0" borderId="4" xfId="2" applyFont="1" applyBorder="1" applyProtection="1"/>
    <xf numFmtId="4" fontId="17" fillId="0" borderId="4" xfId="2" applyNumberFormat="1" applyFont="1" applyBorder="1" applyProtection="1"/>
    <xf numFmtId="4" fontId="45" fillId="4" borderId="0" xfId="2" applyNumberFormat="1" applyFont="1" applyFill="1" applyBorder="1" applyProtection="1"/>
    <xf numFmtId="0" fontId="12" fillId="0" borderId="0" xfId="2" applyFont="1" applyBorder="1" applyProtection="1"/>
    <xf numFmtId="1" fontId="12" fillId="0" borderId="0" xfId="2" applyNumberFormat="1" applyFont="1" applyBorder="1" applyAlignment="1" applyProtection="1">
      <alignment vertical="center"/>
    </xf>
    <xf numFmtId="0" fontId="15" fillId="0" borderId="0" xfId="0" applyFont="1" applyProtection="1"/>
    <xf numFmtId="4" fontId="12" fillId="0" borderId="0" xfId="2" applyNumberFormat="1" applyFont="1" applyBorder="1" applyProtection="1"/>
    <xf numFmtId="4" fontId="44" fillId="0" borderId="0" xfId="2" applyNumberFormat="1" applyFont="1" applyProtection="1"/>
    <xf numFmtId="0" fontId="12" fillId="0" borderId="0" xfId="2" applyFont="1" applyProtection="1"/>
    <xf numFmtId="164" fontId="17" fillId="0" borderId="0" xfId="2" applyNumberFormat="1" applyFont="1" applyBorder="1" applyProtection="1"/>
    <xf numFmtId="0" fontId="17" fillId="0" borderId="0" xfId="2" applyFont="1" applyProtection="1"/>
    <xf numFmtId="0" fontId="21" fillId="0" borderId="0" xfId="0" applyFont="1" applyProtection="1"/>
    <xf numFmtId="0" fontId="28" fillId="0" borderId="0" xfId="2" applyFont="1" applyFill="1" applyProtection="1"/>
    <xf numFmtId="0" fontId="15" fillId="0" borderId="0" xfId="2" applyProtection="1"/>
    <xf numFmtId="0" fontId="10" fillId="0" borderId="0" xfId="2" applyFont="1" applyProtection="1"/>
  </cellXfs>
  <cellStyles count="6">
    <cellStyle name="Navadno" xfId="0" builtinId="0"/>
    <cellStyle name="Navadno 2" xfId="1" xr:uid="{00000000-0005-0000-0000-000001000000}"/>
    <cellStyle name="Navadno 2 2" xfId="2" xr:uid="{00000000-0005-0000-0000-000002000000}"/>
    <cellStyle name="Navadno 3" xfId="4" xr:uid="{00000000-0005-0000-0000-000003000000}"/>
    <cellStyle name="Navadno 4" xfId="5" xr:uid="{00000000-0005-0000-0000-000004000000}"/>
    <cellStyle name="Normal_Sheet1"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4:S3359"/>
  <sheetViews>
    <sheetView tabSelected="1" view="pageBreakPreview" topLeftCell="A7" zoomScaleNormal="100" zoomScaleSheetLayoutView="100" workbookViewId="0">
      <selection activeCell="E21" sqref="E21"/>
    </sheetView>
  </sheetViews>
  <sheetFormatPr defaultRowHeight="12.75" x14ac:dyDescent="0.2"/>
  <cols>
    <col min="1" max="4" width="9.140625" style="178"/>
    <col min="5" max="5" width="22.140625" style="178" customWidth="1"/>
    <col min="6" max="6" width="27.85546875" style="178" customWidth="1"/>
    <col min="7" max="11" width="9.140625" style="178"/>
    <col min="12" max="20" width="0" style="178" hidden="1" customWidth="1"/>
    <col min="21" max="16384" width="9.140625" style="178"/>
  </cols>
  <sheetData>
    <row r="4" spans="1:19" s="171" customFormat="1" ht="18" x14ac:dyDescent="0.25">
      <c r="A4" s="167" t="s">
        <v>383</v>
      </c>
      <c r="B4" s="167"/>
      <c r="C4" s="167"/>
      <c r="D4" s="167"/>
      <c r="E4" s="167"/>
      <c r="F4" s="167"/>
      <c r="G4" s="56"/>
      <c r="H4" s="56"/>
      <c r="I4" s="57"/>
      <c r="J4" s="55"/>
      <c r="K4" s="57"/>
      <c r="L4" s="58"/>
      <c r="M4" s="58"/>
      <c r="N4" s="58"/>
      <c r="O4" s="168"/>
      <c r="P4" s="169"/>
      <c r="Q4" s="170"/>
      <c r="R4" s="170"/>
      <c r="S4" s="170"/>
    </row>
    <row r="5" spans="1:19" ht="19.5" customHeight="1" x14ac:dyDescent="0.25">
      <c r="A5" s="172"/>
      <c r="B5" s="55"/>
      <c r="C5" s="55"/>
      <c r="D5" s="55"/>
      <c r="E5" s="55"/>
      <c r="F5" s="55"/>
      <c r="G5" s="56"/>
      <c r="H5" s="56"/>
      <c r="I5" s="57"/>
      <c r="J5" s="55"/>
      <c r="K5" s="57"/>
      <c r="L5" s="173"/>
      <c r="M5" s="174"/>
      <c r="N5" s="173"/>
      <c r="O5" s="175"/>
      <c r="P5" s="176"/>
      <c r="Q5" s="177"/>
      <c r="R5" s="177"/>
      <c r="S5" s="177"/>
    </row>
    <row r="6" spans="1:19" ht="18.75" x14ac:dyDescent="0.3">
      <c r="A6" s="179" t="s">
        <v>90</v>
      </c>
      <c r="B6" s="180"/>
      <c r="C6" s="57"/>
      <c r="D6" s="55"/>
      <c r="E6" s="67"/>
      <c r="F6" s="68"/>
      <c r="G6" s="69"/>
      <c r="H6" s="55"/>
      <c r="I6" s="55"/>
      <c r="J6" s="55"/>
      <c r="K6" s="181"/>
      <c r="L6" s="173"/>
      <c r="M6" s="174"/>
      <c r="N6" s="173"/>
      <c r="O6" s="175"/>
      <c r="P6" s="176"/>
      <c r="Q6" s="177"/>
      <c r="R6" s="177"/>
      <c r="S6" s="177"/>
    </row>
    <row r="7" spans="1:19" ht="18" x14ac:dyDescent="0.25">
      <c r="A7" s="179" t="s">
        <v>91</v>
      </c>
      <c r="B7" s="56"/>
      <c r="C7" s="70"/>
      <c r="D7" s="71"/>
      <c r="E7" s="67"/>
      <c r="F7" s="68"/>
      <c r="G7" s="72"/>
      <c r="H7" s="73"/>
      <c r="I7" s="73"/>
      <c r="J7" s="73"/>
      <c r="K7" s="182"/>
      <c r="L7" s="173"/>
      <c r="M7" s="174"/>
      <c r="N7" s="173"/>
      <c r="O7" s="183"/>
      <c r="P7" s="184"/>
      <c r="Q7" s="64"/>
      <c r="R7" s="64"/>
      <c r="S7" s="64"/>
    </row>
    <row r="8" spans="1:19" ht="18" x14ac:dyDescent="0.2">
      <c r="A8" s="65" t="s">
        <v>79</v>
      </c>
      <c r="B8" s="56"/>
      <c r="C8" s="70"/>
      <c r="D8" s="71"/>
      <c r="E8" s="67"/>
      <c r="F8" s="68"/>
      <c r="G8" s="72"/>
      <c r="H8" s="73"/>
      <c r="I8" s="73"/>
      <c r="J8" s="73"/>
      <c r="K8" s="73"/>
      <c r="L8" s="173"/>
      <c r="M8" s="174"/>
      <c r="N8" s="173"/>
      <c r="O8" s="183"/>
      <c r="P8" s="184"/>
      <c r="Q8" s="64"/>
      <c r="R8" s="64"/>
      <c r="S8" s="64"/>
    </row>
    <row r="9" spans="1:19" ht="18" x14ac:dyDescent="0.2">
      <c r="A9" s="65"/>
      <c r="B9" s="56"/>
      <c r="C9" s="70"/>
      <c r="D9" s="71"/>
      <c r="E9" s="67"/>
      <c r="F9" s="68"/>
      <c r="G9" s="72"/>
      <c r="H9" s="73"/>
      <c r="I9" s="73"/>
      <c r="J9" s="73"/>
      <c r="K9" s="73"/>
      <c r="L9" s="173"/>
      <c r="M9" s="174"/>
      <c r="N9" s="173"/>
      <c r="O9" s="183"/>
      <c r="P9" s="184"/>
      <c r="Q9" s="64"/>
      <c r="R9" s="64"/>
      <c r="S9" s="64"/>
    </row>
    <row r="10" spans="1:19" s="186" customFormat="1" ht="20.25" customHeight="1" x14ac:dyDescent="0.25">
      <c r="A10" s="185" t="s">
        <v>80</v>
      </c>
      <c r="B10" s="185"/>
      <c r="C10" s="185"/>
      <c r="D10" s="185"/>
      <c r="E10" s="185"/>
      <c r="F10" s="185"/>
      <c r="G10" s="56"/>
      <c r="H10" s="56"/>
      <c r="I10" s="57"/>
      <c r="J10" s="55"/>
      <c r="K10" s="57"/>
    </row>
    <row r="11" spans="1:19" s="186" customFormat="1" ht="25.5" customHeight="1" x14ac:dyDescent="0.2">
      <c r="A11" s="187"/>
      <c r="B11" s="55"/>
      <c r="C11" s="55"/>
      <c r="D11" s="55"/>
      <c r="E11" s="55"/>
      <c r="F11" s="55"/>
      <c r="G11" s="56"/>
      <c r="H11" s="56"/>
      <c r="I11" s="57"/>
      <c r="J11" s="55"/>
      <c r="K11" s="57"/>
    </row>
    <row r="12" spans="1:19" s="186" customFormat="1" ht="29.25" customHeight="1" x14ac:dyDescent="0.25">
      <c r="A12" s="188" t="s">
        <v>7</v>
      </c>
      <c r="B12" s="189" t="s">
        <v>8</v>
      </c>
      <c r="C12" s="190"/>
      <c r="D12" s="190"/>
      <c r="E12" s="190"/>
      <c r="F12" s="191">
        <f>SUM('Most čez Krko'!F40)</f>
        <v>0</v>
      </c>
      <c r="G12" s="190"/>
      <c r="H12" s="192"/>
      <c r="I12" s="192"/>
      <c r="J12" s="192"/>
      <c r="K12" s="192"/>
    </row>
    <row r="13" spans="1:19" s="186" customFormat="1" ht="29.25" customHeight="1" x14ac:dyDescent="0.25">
      <c r="A13" s="188" t="s">
        <v>6</v>
      </c>
      <c r="B13" s="189" t="s">
        <v>81</v>
      </c>
      <c r="C13" s="190"/>
      <c r="D13" s="190"/>
      <c r="E13" s="190"/>
      <c r="F13" s="191">
        <f>SUM('Most čez Krko'!F62)</f>
        <v>0</v>
      </c>
      <c r="G13" s="190"/>
      <c r="H13" s="192"/>
      <c r="I13" s="192"/>
      <c r="J13" s="192"/>
      <c r="K13" s="192"/>
    </row>
    <row r="14" spans="1:19" s="186" customFormat="1" ht="29.25" customHeight="1" x14ac:dyDescent="0.25">
      <c r="A14" s="188" t="s">
        <v>82</v>
      </c>
      <c r="B14" s="189" t="s">
        <v>83</v>
      </c>
      <c r="C14" s="190"/>
      <c r="D14" s="190"/>
      <c r="E14" s="190"/>
      <c r="F14" s="191">
        <f>SUM('Most čez Krko'!F131)</f>
        <v>0</v>
      </c>
      <c r="G14" s="190"/>
      <c r="H14" s="192"/>
      <c r="I14" s="192"/>
      <c r="J14" s="192"/>
      <c r="K14" s="192"/>
    </row>
    <row r="15" spans="1:19" s="193" customFormat="1" ht="29.25" customHeight="1" x14ac:dyDescent="0.25">
      <c r="A15" s="188" t="s">
        <v>84</v>
      </c>
      <c r="B15" s="189" t="s">
        <v>180</v>
      </c>
      <c r="C15" s="190"/>
      <c r="D15" s="190"/>
      <c r="E15" s="190"/>
      <c r="F15" s="191">
        <f>SUM('Most čez Krko'!F157)</f>
        <v>0</v>
      </c>
      <c r="G15" s="190"/>
      <c r="H15" s="192"/>
      <c r="I15" s="192"/>
      <c r="J15" s="192"/>
      <c r="K15" s="192"/>
    </row>
    <row r="16" spans="1:19" s="186" customFormat="1" ht="29.25" customHeight="1" x14ac:dyDescent="0.25">
      <c r="A16" s="188" t="s">
        <v>85</v>
      </c>
      <c r="B16" s="189" t="s">
        <v>55</v>
      </c>
      <c r="C16" s="190"/>
      <c r="D16" s="190"/>
      <c r="E16" s="190"/>
      <c r="F16" s="191">
        <f>SUM('Most čez Krko'!F177)</f>
        <v>0</v>
      </c>
      <c r="G16" s="190"/>
      <c r="H16" s="192"/>
      <c r="I16" s="192"/>
      <c r="J16" s="192"/>
      <c r="K16" s="192"/>
    </row>
    <row r="17" spans="1:11" s="186" customFormat="1" ht="29.25" customHeight="1" x14ac:dyDescent="0.25">
      <c r="A17" s="194" t="s">
        <v>608</v>
      </c>
      <c r="B17" s="195" t="s">
        <v>609</v>
      </c>
      <c r="C17" s="196"/>
      <c r="D17" s="196"/>
      <c r="E17" s="196"/>
      <c r="F17" s="197">
        <f>G17*0.05</f>
        <v>0</v>
      </c>
      <c r="G17" s="198">
        <f>F12+F13+F14+F15+F16</f>
        <v>0</v>
      </c>
      <c r="H17" s="192"/>
      <c r="I17" s="192"/>
      <c r="J17" s="192"/>
      <c r="K17" s="192"/>
    </row>
    <row r="18" spans="1:11" s="201" customFormat="1" ht="25.5" customHeight="1" x14ac:dyDescent="0.2">
      <c r="A18" s="199"/>
      <c r="B18" s="200"/>
      <c r="C18" s="199" t="s">
        <v>605</v>
      </c>
      <c r="E18" s="199"/>
      <c r="F18" s="202">
        <f>SUM(F12:F17)</f>
        <v>0</v>
      </c>
      <c r="G18" s="199"/>
      <c r="H18" s="203"/>
      <c r="I18" s="204"/>
      <c r="J18" s="204"/>
      <c r="K18" s="204"/>
    </row>
    <row r="19" spans="1:11" s="201" customFormat="1" ht="25.5" customHeight="1" x14ac:dyDescent="0.2">
      <c r="A19" s="199"/>
      <c r="B19" s="200"/>
      <c r="C19" s="199" t="s">
        <v>606</v>
      </c>
      <c r="E19" s="166">
        <v>0</v>
      </c>
      <c r="F19" s="202">
        <f>-(F18*E19)</f>
        <v>0</v>
      </c>
      <c r="G19" s="199"/>
      <c r="H19" s="203"/>
      <c r="I19" s="204"/>
      <c r="J19" s="204"/>
      <c r="K19" s="204"/>
    </row>
    <row r="20" spans="1:11" s="201" customFormat="1" ht="25.5" customHeight="1" x14ac:dyDescent="0.2">
      <c r="A20" s="199"/>
      <c r="B20" s="200"/>
      <c r="C20" s="199" t="s">
        <v>607</v>
      </c>
      <c r="D20" s="199"/>
      <c r="E20" s="199"/>
      <c r="F20" s="202">
        <f>F18+F19</f>
        <v>0</v>
      </c>
      <c r="G20" s="199"/>
      <c r="H20" s="203"/>
      <c r="I20" s="204"/>
      <c r="J20" s="204"/>
      <c r="K20" s="204"/>
    </row>
    <row r="21" spans="1:11" s="201" customFormat="1" ht="25.5" customHeight="1" x14ac:dyDescent="0.2">
      <c r="A21" s="199"/>
      <c r="B21" s="200"/>
      <c r="C21" s="199" t="s">
        <v>32</v>
      </c>
      <c r="E21" s="199"/>
      <c r="F21" s="202">
        <f>F20*0.22</f>
        <v>0</v>
      </c>
      <c r="G21" s="199"/>
      <c r="H21" s="204"/>
      <c r="I21" s="204"/>
      <c r="J21" s="204"/>
      <c r="K21" s="204"/>
    </row>
    <row r="22" spans="1:11" ht="25.5" customHeight="1" x14ac:dyDescent="0.25">
      <c r="A22" s="188"/>
      <c r="B22" s="188"/>
      <c r="C22" s="188" t="s">
        <v>12</v>
      </c>
      <c r="E22" s="188"/>
      <c r="F22" s="205">
        <f>F20+F21</f>
        <v>0</v>
      </c>
      <c r="G22" s="188"/>
      <c r="H22" s="206"/>
      <c r="I22" s="206"/>
      <c r="J22" s="206"/>
      <c r="K22" s="206"/>
    </row>
    <row r="23" spans="1:11" x14ac:dyDescent="0.2">
      <c r="A23" s="64"/>
      <c r="B23" s="64"/>
      <c r="C23" s="64"/>
      <c r="D23" s="64"/>
      <c r="E23" s="64"/>
      <c r="F23" s="64"/>
      <c r="G23" s="64"/>
    </row>
    <row r="24" spans="1:11" x14ac:dyDescent="0.2">
      <c r="A24" s="64"/>
      <c r="B24" s="64"/>
      <c r="C24" s="64"/>
      <c r="D24" s="64"/>
      <c r="E24" s="64"/>
      <c r="F24" s="64"/>
      <c r="G24" s="64"/>
    </row>
    <row r="25" spans="1:11" x14ac:dyDescent="0.2">
      <c r="A25" s="64"/>
      <c r="B25" s="64"/>
      <c r="C25" s="64"/>
      <c r="D25" s="64"/>
      <c r="E25" s="64"/>
      <c r="F25" s="64"/>
      <c r="G25" s="64"/>
    </row>
    <row r="26" spans="1:11" x14ac:dyDescent="0.2">
      <c r="A26" s="64"/>
      <c r="B26" s="64"/>
      <c r="C26" s="64"/>
      <c r="D26" s="64"/>
      <c r="E26" s="64"/>
      <c r="F26" s="64"/>
      <c r="G26" s="64"/>
    </row>
    <row r="27" spans="1:11" x14ac:dyDescent="0.2">
      <c r="H27" s="207"/>
    </row>
    <row r="43" spans="13:13" x14ac:dyDescent="0.2">
      <c r="M43" s="178">
        <f>+SUBTOTAL(9,M11:M42)</f>
        <v>0</v>
      </c>
    </row>
    <row r="106" ht="30" customHeight="1" x14ac:dyDescent="0.2"/>
    <row r="1568" spans="9:9" x14ac:dyDescent="0.2">
      <c r="I1568" s="208"/>
    </row>
    <row r="1569" spans="9:9" x14ac:dyDescent="0.2">
      <c r="I1569" s="208"/>
    </row>
    <row r="1570" spans="9:9" x14ac:dyDescent="0.2">
      <c r="I1570" s="208"/>
    </row>
    <row r="1571" spans="9:9" x14ac:dyDescent="0.2">
      <c r="I1571" s="208"/>
    </row>
    <row r="1572" spans="9:9" x14ac:dyDescent="0.2">
      <c r="I1572" s="208"/>
    </row>
    <row r="1573" spans="9:9" x14ac:dyDescent="0.2">
      <c r="I1573" s="208"/>
    </row>
    <row r="1574" spans="9:9" x14ac:dyDescent="0.2">
      <c r="I1574" s="208"/>
    </row>
    <row r="1575" spans="9:9" x14ac:dyDescent="0.2">
      <c r="I1575" s="208"/>
    </row>
    <row r="1576" spans="9:9" x14ac:dyDescent="0.2">
      <c r="I1576" s="208"/>
    </row>
    <row r="1577" spans="9:9" x14ac:dyDescent="0.2">
      <c r="I1577" s="208"/>
    </row>
    <row r="1578" spans="9:9" x14ac:dyDescent="0.2">
      <c r="I1578" s="208"/>
    </row>
    <row r="1579" spans="9:9" x14ac:dyDescent="0.2">
      <c r="I1579" s="208"/>
    </row>
    <row r="1580" spans="9:9" x14ac:dyDescent="0.2">
      <c r="I1580" s="208"/>
    </row>
    <row r="1581" spans="9:9" x14ac:dyDescent="0.2">
      <c r="I1581" s="208"/>
    </row>
    <row r="1582" spans="9:9" x14ac:dyDescent="0.2">
      <c r="I1582" s="208"/>
    </row>
    <row r="1583" spans="9:9" x14ac:dyDescent="0.2">
      <c r="I1583" s="208"/>
    </row>
    <row r="1584" spans="9:9" x14ac:dyDescent="0.2">
      <c r="I1584" s="208"/>
    </row>
    <row r="1585" spans="9:9" x14ac:dyDescent="0.2">
      <c r="I1585" s="208"/>
    </row>
    <row r="1586" spans="9:9" x14ac:dyDescent="0.2">
      <c r="I1586" s="208"/>
    </row>
    <row r="1587" spans="9:9" x14ac:dyDescent="0.2">
      <c r="I1587" s="208"/>
    </row>
    <row r="1588" spans="9:9" x14ac:dyDescent="0.2">
      <c r="I1588" s="208"/>
    </row>
    <row r="1589" spans="9:9" x14ac:dyDescent="0.2">
      <c r="I1589" s="208"/>
    </row>
    <row r="1590" spans="9:9" x14ac:dyDescent="0.2">
      <c r="I1590" s="208"/>
    </row>
    <row r="1591" spans="9:9" x14ac:dyDescent="0.2">
      <c r="I1591" s="208"/>
    </row>
    <row r="1592" spans="9:9" x14ac:dyDescent="0.2">
      <c r="I1592" s="208"/>
    </row>
    <row r="1593" spans="9:9" x14ac:dyDescent="0.2">
      <c r="I1593" s="208"/>
    </row>
    <row r="1594" spans="9:9" x14ac:dyDescent="0.2">
      <c r="I1594" s="208"/>
    </row>
    <row r="1595" spans="9:9" x14ac:dyDescent="0.2">
      <c r="I1595" s="208"/>
    </row>
    <row r="1596" spans="9:9" x14ac:dyDescent="0.2">
      <c r="I1596" s="208"/>
    </row>
    <row r="1597" spans="9:9" x14ac:dyDescent="0.2">
      <c r="I1597" s="208"/>
    </row>
    <row r="1598" spans="9:9" x14ac:dyDescent="0.2">
      <c r="I1598" s="208"/>
    </row>
    <row r="1599" spans="9:9" x14ac:dyDescent="0.2">
      <c r="I1599" s="208"/>
    </row>
    <row r="1600" spans="9:9" x14ac:dyDescent="0.2">
      <c r="I1600" s="208"/>
    </row>
    <row r="1601" spans="9:9" x14ac:dyDescent="0.2">
      <c r="I1601" s="208"/>
    </row>
    <row r="1602" spans="9:9" x14ac:dyDescent="0.2">
      <c r="I1602" s="208"/>
    </row>
    <row r="1603" spans="9:9" x14ac:dyDescent="0.2">
      <c r="I1603" s="208"/>
    </row>
    <row r="1604" spans="9:9" x14ac:dyDescent="0.2">
      <c r="I1604" s="208"/>
    </row>
    <row r="1605" spans="9:9" x14ac:dyDescent="0.2">
      <c r="I1605" s="208"/>
    </row>
    <row r="1606" spans="9:9" x14ac:dyDescent="0.2">
      <c r="I1606" s="208"/>
    </row>
    <row r="1607" spans="9:9" x14ac:dyDescent="0.2">
      <c r="I1607" s="208"/>
    </row>
    <row r="1608" spans="9:9" x14ac:dyDescent="0.2">
      <c r="I1608" s="208"/>
    </row>
    <row r="1609" spans="9:9" x14ac:dyDescent="0.2">
      <c r="I1609" s="208"/>
    </row>
    <row r="1610" spans="9:9" x14ac:dyDescent="0.2">
      <c r="I1610" s="208"/>
    </row>
    <row r="1611" spans="9:9" x14ac:dyDescent="0.2">
      <c r="I1611" s="208"/>
    </row>
    <row r="1612" spans="9:9" x14ac:dyDescent="0.2">
      <c r="I1612" s="208"/>
    </row>
    <row r="1613" spans="9:9" x14ac:dyDescent="0.2">
      <c r="I1613" s="208"/>
    </row>
    <row r="1614" spans="9:9" x14ac:dyDescent="0.2">
      <c r="I1614" s="208"/>
    </row>
    <row r="1615" spans="9:9" x14ac:dyDescent="0.2">
      <c r="I1615" s="208"/>
    </row>
    <row r="1616" spans="9:9" x14ac:dyDescent="0.2">
      <c r="I1616" s="208"/>
    </row>
    <row r="1617" spans="9:9" x14ac:dyDescent="0.2">
      <c r="I1617" s="208"/>
    </row>
    <row r="1618" spans="9:9" x14ac:dyDescent="0.2">
      <c r="I1618" s="208"/>
    </row>
    <row r="1619" spans="9:9" x14ac:dyDescent="0.2">
      <c r="I1619" s="208"/>
    </row>
    <row r="1620" spans="9:9" x14ac:dyDescent="0.2">
      <c r="I1620" s="208"/>
    </row>
    <row r="1621" spans="9:9" x14ac:dyDescent="0.2">
      <c r="I1621" s="208"/>
    </row>
    <row r="1622" spans="9:9" x14ac:dyDescent="0.2">
      <c r="I1622" s="208"/>
    </row>
    <row r="1623" spans="9:9" x14ac:dyDescent="0.2">
      <c r="I1623" s="208"/>
    </row>
    <row r="1624" spans="9:9" x14ac:dyDescent="0.2">
      <c r="I1624" s="208"/>
    </row>
    <row r="1625" spans="9:9" x14ac:dyDescent="0.2">
      <c r="I1625" s="208"/>
    </row>
    <row r="1626" spans="9:9" x14ac:dyDescent="0.2">
      <c r="I1626" s="208"/>
    </row>
    <row r="1627" spans="9:9" x14ac:dyDescent="0.2">
      <c r="I1627" s="208"/>
    </row>
    <row r="1628" spans="9:9" x14ac:dyDescent="0.2">
      <c r="I1628" s="208"/>
    </row>
    <row r="1629" spans="9:9" x14ac:dyDescent="0.2">
      <c r="I1629" s="208"/>
    </row>
    <row r="1630" spans="9:9" x14ac:dyDescent="0.2">
      <c r="I1630" s="208"/>
    </row>
    <row r="1631" spans="9:9" x14ac:dyDescent="0.2">
      <c r="I1631" s="208"/>
    </row>
    <row r="1632" spans="9:9" x14ac:dyDescent="0.2">
      <c r="I1632" s="208"/>
    </row>
    <row r="1633" spans="9:9" x14ac:dyDescent="0.2">
      <c r="I1633" s="208"/>
    </row>
    <row r="1634" spans="9:9" x14ac:dyDescent="0.2">
      <c r="I1634" s="208"/>
    </row>
    <row r="1635" spans="9:9" x14ac:dyDescent="0.2">
      <c r="I1635" s="208"/>
    </row>
    <row r="1636" spans="9:9" x14ac:dyDescent="0.2">
      <c r="I1636" s="208"/>
    </row>
    <row r="1637" spans="9:9" x14ac:dyDescent="0.2">
      <c r="I1637" s="208"/>
    </row>
    <row r="1638" spans="9:9" x14ac:dyDescent="0.2">
      <c r="I1638" s="208"/>
    </row>
    <row r="1639" spans="9:9" x14ac:dyDescent="0.2">
      <c r="I1639" s="208"/>
    </row>
    <row r="1640" spans="9:9" x14ac:dyDescent="0.2">
      <c r="I1640" s="208"/>
    </row>
    <row r="1641" spans="9:9" x14ac:dyDescent="0.2">
      <c r="I1641" s="208"/>
    </row>
    <row r="1642" spans="9:9" x14ac:dyDescent="0.2">
      <c r="I1642" s="208"/>
    </row>
    <row r="1643" spans="9:9" x14ac:dyDescent="0.2">
      <c r="I1643" s="208"/>
    </row>
    <row r="1644" spans="9:9" x14ac:dyDescent="0.2">
      <c r="I1644" s="208"/>
    </row>
    <row r="1645" spans="9:9" x14ac:dyDescent="0.2">
      <c r="I1645" s="208"/>
    </row>
    <row r="1646" spans="9:9" x14ac:dyDescent="0.2">
      <c r="I1646" s="208"/>
    </row>
    <row r="1647" spans="9:9" x14ac:dyDescent="0.2">
      <c r="I1647" s="208"/>
    </row>
    <row r="1648" spans="9:9" x14ac:dyDescent="0.2">
      <c r="I1648" s="208"/>
    </row>
    <row r="1649" spans="9:9" x14ac:dyDescent="0.2">
      <c r="I1649" s="208"/>
    </row>
    <row r="1650" spans="9:9" x14ac:dyDescent="0.2">
      <c r="I1650" s="208"/>
    </row>
    <row r="1651" spans="9:9" x14ac:dyDescent="0.2">
      <c r="I1651" s="208"/>
    </row>
    <row r="1652" spans="9:9" x14ac:dyDescent="0.2">
      <c r="I1652" s="208"/>
    </row>
    <row r="1653" spans="9:9" x14ac:dyDescent="0.2">
      <c r="I1653" s="208"/>
    </row>
    <row r="1654" spans="9:9" x14ac:dyDescent="0.2">
      <c r="I1654" s="208"/>
    </row>
    <row r="1655" spans="9:9" x14ac:dyDescent="0.2">
      <c r="I1655" s="208"/>
    </row>
    <row r="1656" spans="9:9" x14ac:dyDescent="0.2">
      <c r="I1656" s="208"/>
    </row>
    <row r="1657" spans="9:9" x14ac:dyDescent="0.2">
      <c r="I1657" s="208"/>
    </row>
    <row r="1658" spans="9:9" x14ac:dyDescent="0.2">
      <c r="I1658" s="208"/>
    </row>
    <row r="1659" spans="9:9" x14ac:dyDescent="0.2">
      <c r="I1659" s="208"/>
    </row>
    <row r="1660" spans="9:9" x14ac:dyDescent="0.2">
      <c r="I1660" s="208"/>
    </row>
    <row r="1661" spans="9:9" x14ac:dyDescent="0.2">
      <c r="I1661" s="208"/>
    </row>
    <row r="1662" spans="9:9" x14ac:dyDescent="0.2">
      <c r="I1662" s="208"/>
    </row>
    <row r="1663" spans="9:9" x14ac:dyDescent="0.2">
      <c r="I1663" s="208"/>
    </row>
    <row r="1664" spans="9:9" x14ac:dyDescent="0.2">
      <c r="I1664" s="208"/>
    </row>
    <row r="1665" spans="9:9" x14ac:dyDescent="0.2">
      <c r="I1665" s="208"/>
    </row>
    <row r="1666" spans="9:9" x14ac:dyDescent="0.2">
      <c r="I1666" s="208"/>
    </row>
    <row r="1667" spans="9:9" x14ac:dyDescent="0.2">
      <c r="I1667" s="208"/>
    </row>
    <row r="1668" spans="9:9" x14ac:dyDescent="0.2">
      <c r="I1668" s="208"/>
    </row>
    <row r="1669" spans="9:9" x14ac:dyDescent="0.2">
      <c r="I1669" s="208"/>
    </row>
    <row r="1670" spans="9:9" x14ac:dyDescent="0.2">
      <c r="I1670" s="208"/>
    </row>
    <row r="1671" spans="9:9" x14ac:dyDescent="0.2">
      <c r="I1671" s="208"/>
    </row>
    <row r="1672" spans="9:9" x14ac:dyDescent="0.2">
      <c r="I1672" s="208"/>
    </row>
    <row r="1673" spans="9:9" x14ac:dyDescent="0.2">
      <c r="I1673" s="208"/>
    </row>
    <row r="1674" spans="9:9" x14ac:dyDescent="0.2">
      <c r="I1674" s="208"/>
    </row>
    <row r="1675" spans="9:9" x14ac:dyDescent="0.2">
      <c r="I1675" s="208"/>
    </row>
    <row r="1676" spans="9:9" x14ac:dyDescent="0.2">
      <c r="I1676" s="208"/>
    </row>
    <row r="1677" spans="9:9" x14ac:dyDescent="0.2">
      <c r="I1677" s="208"/>
    </row>
    <row r="1678" spans="9:9" x14ac:dyDescent="0.2">
      <c r="I1678" s="208"/>
    </row>
    <row r="1679" spans="9:9" x14ac:dyDescent="0.2">
      <c r="I1679" s="208"/>
    </row>
    <row r="1680" spans="9:9" x14ac:dyDescent="0.2">
      <c r="I1680" s="208"/>
    </row>
    <row r="1681" spans="8:9" x14ac:dyDescent="0.2">
      <c r="I1681" s="208"/>
    </row>
    <row r="1682" spans="8:9" x14ac:dyDescent="0.2">
      <c r="I1682" s="208"/>
    </row>
    <row r="1683" spans="8:9" x14ac:dyDescent="0.2">
      <c r="I1683" s="208"/>
    </row>
    <row r="1684" spans="8:9" x14ac:dyDescent="0.2">
      <c r="I1684" s="208"/>
    </row>
    <row r="1685" spans="8:9" x14ac:dyDescent="0.2">
      <c r="I1685" s="208"/>
    </row>
    <row r="1686" spans="8:9" x14ac:dyDescent="0.2">
      <c r="I1686" s="208"/>
    </row>
    <row r="1687" spans="8:9" x14ac:dyDescent="0.2">
      <c r="H1687" s="209"/>
      <c r="I1687" s="208"/>
    </row>
    <row r="1688" spans="8:9" x14ac:dyDescent="0.2">
      <c r="H1688" s="209"/>
      <c r="I1688" s="208"/>
    </row>
    <row r="1689" spans="8:9" x14ac:dyDescent="0.2">
      <c r="H1689" s="209"/>
      <c r="I1689" s="208"/>
    </row>
    <row r="1690" spans="8:9" x14ac:dyDescent="0.2">
      <c r="H1690" s="210" t="s">
        <v>86</v>
      </c>
      <c r="I1690" s="208"/>
    </row>
    <row r="1691" spans="8:9" x14ac:dyDescent="0.2">
      <c r="H1691" s="209"/>
      <c r="I1691" s="208"/>
    </row>
    <row r="3355" spans="1:11" x14ac:dyDescent="0.2">
      <c r="A3355" s="209"/>
      <c r="B3355" s="209"/>
      <c r="C3355" s="209"/>
      <c r="D3355" s="209"/>
      <c r="E3355" s="209"/>
      <c r="F3355" s="209"/>
      <c r="G3355" s="209"/>
      <c r="H3355" s="210" t="s">
        <v>87</v>
      </c>
      <c r="I3355" s="209"/>
      <c r="J3355" s="209"/>
      <c r="K3355" s="209"/>
    </row>
    <row r="3356" spans="1:11" x14ac:dyDescent="0.2">
      <c r="A3356" s="209"/>
      <c r="B3356" s="209"/>
      <c r="C3356" s="209"/>
      <c r="D3356" s="209"/>
      <c r="E3356" s="209"/>
      <c r="F3356" s="209"/>
      <c r="G3356" s="209"/>
      <c r="H3356" s="209"/>
      <c r="I3356" s="209"/>
      <c r="J3356" s="209"/>
      <c r="K3356" s="209"/>
    </row>
    <row r="3357" spans="1:11" x14ac:dyDescent="0.2">
      <c r="A3357" s="209"/>
      <c r="B3357" s="209"/>
      <c r="C3357" s="209"/>
      <c r="D3357" s="209"/>
      <c r="E3357" s="209"/>
      <c r="F3357" s="209"/>
      <c r="G3357" s="209"/>
      <c r="H3357" s="209"/>
      <c r="I3357" s="209"/>
      <c r="J3357" s="209"/>
      <c r="K3357" s="209"/>
    </row>
    <row r="3359" spans="1:11" x14ac:dyDescent="0.2">
      <c r="A3359" s="209" t="s">
        <v>88</v>
      </c>
      <c r="B3359" s="209"/>
      <c r="C3359" s="209"/>
      <c r="D3359" s="209"/>
      <c r="E3359" s="209"/>
      <c r="F3359" s="209"/>
      <c r="G3359" s="209"/>
      <c r="H3359" s="210" t="s">
        <v>89</v>
      </c>
      <c r="I3359" s="209">
        <v>2</v>
      </c>
      <c r="J3359" s="209"/>
      <c r="K3359" s="209">
        <v>120</v>
      </c>
    </row>
  </sheetData>
  <sheetProtection algorithmName="SHA-512" hashValue="MdElg0ihF9uR0RniGgSAKHswttQWq/a0xFcDTqHTLiZmcJ+67KLkG/Qi8H5tolkB9C2VhFaeNmvB6Y7CS8xk8g==" saltValue="sLu3bVXLr987efc6C2HAlA==" spinCount="100000" sheet="1" objects="1" scenarios="1"/>
  <mergeCells count="2">
    <mergeCell ref="A10:F10"/>
    <mergeCell ref="A4:F4"/>
  </mergeCells>
  <phoneticPr fontId="10" type="noConversion"/>
  <pageMargins left="0.98425196850393704" right="0.59055118110236227" top="0.78740157480314965" bottom="0.39370078740157483" header="0.39370078740157483" footer="0.19685039370078741"/>
  <pageSetup paperSize="9" orientation="portrait" r:id="rId1"/>
  <headerFooter alignWithMargins="0">
    <oddHeader>&amp;L&amp;"Arial,Poševno"&amp;9      Most čez Krko v Cerkjah ob Krki; št. projekta: 11-19&amp;R&amp;"Arial,Poševno"&amp;9IKB, d.o.o.</oddHeader>
    <oddFooter>&amp;R&amp;"Arial,Poševno"&amp;9&amp;P/&amp;N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V311"/>
  <sheetViews>
    <sheetView view="pageBreakPreview" topLeftCell="A31" zoomScaleNormal="100" zoomScaleSheetLayoutView="100" workbookViewId="0">
      <selection activeCell="E54" sqref="E54"/>
    </sheetView>
  </sheetViews>
  <sheetFormatPr defaultRowHeight="12.75" x14ac:dyDescent="0.2"/>
  <cols>
    <col min="1" max="1" width="5.85546875" style="64" customWidth="1"/>
    <col min="2" max="2" width="48.42578125" style="64" customWidth="1"/>
    <col min="3" max="3" width="8.5703125" style="74" bestFit="1" customWidth="1"/>
    <col min="4" max="4" width="4.5703125" style="64" bestFit="1" customWidth="1"/>
    <col min="5" max="5" width="9.140625" style="154" bestFit="1" customWidth="1"/>
    <col min="6" max="6" width="10.140625" style="75" bestFit="1" customWidth="1"/>
    <col min="7" max="16384" width="9.140625" style="64"/>
  </cols>
  <sheetData>
    <row r="1" spans="1:22" s="60" customFormat="1" ht="18" x14ac:dyDescent="0.25">
      <c r="A1" s="54" t="s">
        <v>78</v>
      </c>
      <c r="B1" s="55"/>
      <c r="C1" s="55"/>
      <c r="D1" s="55"/>
      <c r="E1" s="152"/>
      <c r="F1" s="55"/>
      <c r="G1" s="56"/>
      <c r="H1" s="56"/>
      <c r="I1" s="57"/>
      <c r="J1" s="55"/>
      <c r="K1" s="57"/>
      <c r="L1" s="58"/>
      <c r="M1" s="58"/>
      <c r="N1" s="58"/>
      <c r="O1" s="59"/>
      <c r="P1" s="59"/>
    </row>
    <row r="2" spans="1:22" ht="18" x14ac:dyDescent="0.25">
      <c r="A2" s="54"/>
      <c r="B2" s="55"/>
      <c r="C2" s="55"/>
      <c r="D2" s="55"/>
      <c r="E2" s="152"/>
      <c r="F2" s="55"/>
      <c r="G2" s="56"/>
      <c r="H2" s="56"/>
      <c r="I2" s="57"/>
      <c r="J2" s="55"/>
      <c r="K2" s="57"/>
      <c r="L2" s="61"/>
      <c r="M2" s="61"/>
      <c r="N2" s="61"/>
      <c r="O2" s="62"/>
      <c r="P2" s="62"/>
      <c r="Q2" s="63"/>
      <c r="R2" s="63"/>
      <c r="S2" s="63"/>
      <c r="T2" s="63"/>
      <c r="U2" s="63"/>
      <c r="V2" s="63"/>
    </row>
    <row r="3" spans="1:22" ht="18.75" x14ac:dyDescent="0.3">
      <c r="A3" s="65" t="s">
        <v>90</v>
      </c>
      <c r="B3" s="66"/>
      <c r="C3" s="57"/>
      <c r="D3" s="55"/>
      <c r="E3" s="153"/>
      <c r="F3" s="68"/>
      <c r="G3" s="69"/>
      <c r="H3" s="55"/>
      <c r="I3" s="55"/>
      <c r="J3" s="55"/>
      <c r="K3" s="55"/>
      <c r="L3" s="61"/>
      <c r="M3" s="61"/>
      <c r="N3" s="61"/>
      <c r="O3" s="62"/>
      <c r="P3" s="62"/>
      <c r="Q3" s="63"/>
      <c r="R3" s="63"/>
      <c r="S3" s="63"/>
      <c r="T3" s="63"/>
      <c r="U3" s="63"/>
      <c r="V3" s="63"/>
    </row>
    <row r="4" spans="1:22" ht="18" x14ac:dyDescent="0.25">
      <c r="A4" s="65" t="s">
        <v>91</v>
      </c>
      <c r="B4" s="56"/>
      <c r="C4" s="70"/>
      <c r="D4" s="71"/>
      <c r="E4" s="153"/>
      <c r="F4" s="68"/>
      <c r="G4" s="72"/>
      <c r="H4" s="73"/>
      <c r="I4" s="73"/>
      <c r="J4" s="73"/>
      <c r="K4" s="73"/>
      <c r="L4" s="61"/>
      <c r="M4" s="61"/>
      <c r="N4" s="61"/>
      <c r="O4" s="62"/>
      <c r="P4" s="62"/>
      <c r="Q4" s="63"/>
      <c r="R4" s="63"/>
      <c r="S4" s="63"/>
      <c r="T4" s="63"/>
      <c r="U4" s="63"/>
      <c r="V4" s="63"/>
    </row>
    <row r="5" spans="1:22" ht="18" x14ac:dyDescent="0.2">
      <c r="A5" s="65" t="s">
        <v>79</v>
      </c>
      <c r="B5" s="56"/>
      <c r="C5" s="70"/>
      <c r="D5" s="71"/>
      <c r="E5" s="153"/>
      <c r="F5" s="68"/>
      <c r="G5" s="72"/>
      <c r="H5" s="73"/>
      <c r="I5" s="73"/>
      <c r="J5" s="73"/>
      <c r="K5" s="73"/>
      <c r="L5" s="61"/>
      <c r="M5" s="61"/>
      <c r="N5" s="61"/>
      <c r="O5" s="62"/>
      <c r="P5" s="62"/>
      <c r="Q5" s="63"/>
      <c r="R5" s="63"/>
      <c r="S5" s="63"/>
      <c r="T5" s="63"/>
      <c r="U5" s="63"/>
      <c r="V5" s="63"/>
    </row>
    <row r="6" spans="1:22" x14ac:dyDescent="0.2">
      <c r="L6" s="63"/>
      <c r="M6" s="63"/>
      <c r="N6" s="63"/>
      <c r="O6" s="63"/>
      <c r="P6" s="63"/>
      <c r="Q6" s="63"/>
      <c r="R6" s="63"/>
      <c r="S6" s="63"/>
      <c r="T6" s="63"/>
      <c r="U6" s="63"/>
      <c r="V6" s="63"/>
    </row>
    <row r="7" spans="1:22" ht="15" x14ac:dyDescent="0.25">
      <c r="A7" s="76"/>
      <c r="B7" s="77"/>
      <c r="C7" s="78"/>
      <c r="D7" s="77"/>
      <c r="E7" s="155"/>
      <c r="F7" s="79"/>
      <c r="L7" s="63"/>
      <c r="M7" s="63"/>
      <c r="N7" s="63"/>
      <c r="O7" s="63"/>
      <c r="P7" s="63"/>
      <c r="Q7" s="63"/>
      <c r="R7" s="63"/>
      <c r="S7" s="63"/>
      <c r="T7" s="63"/>
      <c r="U7" s="63"/>
      <c r="V7" s="63"/>
    </row>
    <row r="8" spans="1:22" ht="57" x14ac:dyDescent="0.2">
      <c r="A8" s="80" t="s">
        <v>0</v>
      </c>
      <c r="B8" s="81" t="s">
        <v>22</v>
      </c>
      <c r="C8" s="82" t="s">
        <v>14</v>
      </c>
      <c r="D8" s="83" t="s">
        <v>23</v>
      </c>
      <c r="E8" s="156" t="s">
        <v>1</v>
      </c>
      <c r="F8" s="83" t="s">
        <v>15</v>
      </c>
      <c r="L8" s="63"/>
      <c r="M8" s="63"/>
      <c r="N8" s="63"/>
      <c r="O8" s="63"/>
      <c r="P8" s="63"/>
      <c r="Q8" s="63"/>
      <c r="R8" s="63"/>
      <c r="S8" s="63"/>
      <c r="T8" s="63"/>
      <c r="U8" s="63"/>
      <c r="V8" s="63"/>
    </row>
    <row r="9" spans="1:22" ht="15" x14ac:dyDescent="0.2">
      <c r="A9" s="84" t="s">
        <v>125</v>
      </c>
      <c r="B9" s="85" t="s">
        <v>8</v>
      </c>
      <c r="C9" s="86"/>
      <c r="D9" s="87"/>
      <c r="E9" s="157"/>
      <c r="F9" s="88"/>
    </row>
    <row r="10" spans="1:22" ht="15" x14ac:dyDescent="0.2">
      <c r="A10" s="89" t="s">
        <v>34</v>
      </c>
      <c r="B10" s="85" t="s">
        <v>149</v>
      </c>
      <c r="C10" s="86"/>
      <c r="D10" s="87"/>
      <c r="E10" s="157"/>
      <c r="F10" s="88"/>
    </row>
    <row r="11" spans="1:22" ht="22.5" x14ac:dyDescent="0.2">
      <c r="A11" s="89" t="s">
        <v>92</v>
      </c>
      <c r="B11" s="90" t="s">
        <v>156</v>
      </c>
      <c r="C11" s="91">
        <v>1</v>
      </c>
      <c r="D11" s="92" t="s">
        <v>13</v>
      </c>
      <c r="E11" s="2">
        <v>0</v>
      </c>
      <c r="F11" s="94">
        <f>C11*E11</f>
        <v>0</v>
      </c>
    </row>
    <row r="12" spans="1:22" x14ac:dyDescent="0.2">
      <c r="A12" s="84"/>
      <c r="B12" s="95" t="s">
        <v>197</v>
      </c>
      <c r="C12" s="86"/>
      <c r="D12" s="87"/>
      <c r="E12" s="2"/>
      <c r="F12" s="94">
        <f>SUM(F11)</f>
        <v>0</v>
      </c>
    </row>
    <row r="13" spans="1:22" x14ac:dyDescent="0.2">
      <c r="A13" s="84"/>
      <c r="B13" s="95"/>
      <c r="C13" s="86"/>
      <c r="D13" s="87"/>
      <c r="E13" s="2"/>
      <c r="F13" s="94"/>
    </row>
    <row r="14" spans="1:22" ht="15" x14ac:dyDescent="0.2">
      <c r="A14" s="89" t="s">
        <v>16</v>
      </c>
      <c r="B14" s="85" t="s">
        <v>4</v>
      </c>
      <c r="C14" s="86"/>
      <c r="D14" s="87"/>
      <c r="E14" s="157"/>
      <c r="F14" s="88"/>
    </row>
    <row r="15" spans="1:22" ht="33.75" x14ac:dyDescent="0.2">
      <c r="A15" s="89"/>
      <c r="B15" s="90" t="s">
        <v>28</v>
      </c>
      <c r="C15" s="86"/>
      <c r="D15" s="87"/>
      <c r="E15" s="157"/>
      <c r="F15" s="88"/>
    </row>
    <row r="16" spans="1:22" x14ac:dyDescent="0.2">
      <c r="A16" s="89"/>
      <c r="B16" s="90" t="s">
        <v>162</v>
      </c>
      <c r="C16" s="86"/>
      <c r="D16" s="87"/>
      <c r="E16" s="157"/>
      <c r="F16" s="88"/>
    </row>
    <row r="17" spans="1:6" x14ac:dyDescent="0.2">
      <c r="A17" s="89"/>
      <c r="B17" s="90" t="s">
        <v>36</v>
      </c>
      <c r="C17" s="86"/>
      <c r="D17" s="87"/>
      <c r="E17" s="157"/>
      <c r="F17" s="88"/>
    </row>
    <row r="18" spans="1:6" x14ac:dyDescent="0.2">
      <c r="A18" s="89" t="s">
        <v>93</v>
      </c>
      <c r="B18" s="90" t="s">
        <v>576</v>
      </c>
      <c r="C18" s="86">
        <v>232.24</v>
      </c>
      <c r="D18" s="87" t="s">
        <v>10</v>
      </c>
      <c r="E18" s="2">
        <v>0</v>
      </c>
      <c r="F18" s="96">
        <f>C18*E18</f>
        <v>0</v>
      </c>
    </row>
    <row r="19" spans="1:6" x14ac:dyDescent="0.2">
      <c r="A19" s="89" t="s">
        <v>94</v>
      </c>
      <c r="B19" s="90" t="s">
        <v>37</v>
      </c>
      <c r="C19" s="86">
        <v>1800</v>
      </c>
      <c r="D19" s="92" t="s">
        <v>11</v>
      </c>
      <c r="E19" s="2">
        <v>0</v>
      </c>
      <c r="F19" s="94">
        <f t="shared" ref="F19:F26" si="0">C19*E19</f>
        <v>0</v>
      </c>
    </row>
    <row r="20" spans="1:6" ht="22.5" x14ac:dyDescent="0.2">
      <c r="A20" s="89" t="s">
        <v>150</v>
      </c>
      <c r="B20" s="90" t="s">
        <v>131</v>
      </c>
      <c r="C20" s="86">
        <v>10.8</v>
      </c>
      <c r="D20" s="92" t="s">
        <v>10</v>
      </c>
      <c r="E20" s="2">
        <v>0</v>
      </c>
      <c r="F20" s="94">
        <f t="shared" si="0"/>
        <v>0</v>
      </c>
    </row>
    <row r="21" spans="1:6" ht="22.5" x14ac:dyDescent="0.2">
      <c r="A21" s="89" t="s">
        <v>151</v>
      </c>
      <c r="B21" s="90" t="s">
        <v>40</v>
      </c>
      <c r="C21" s="86">
        <v>350</v>
      </c>
      <c r="D21" s="92" t="s">
        <v>21</v>
      </c>
      <c r="E21" s="2">
        <v>0</v>
      </c>
      <c r="F21" s="94">
        <f t="shared" si="0"/>
        <v>0</v>
      </c>
    </row>
    <row r="22" spans="1:6" ht="22.5" x14ac:dyDescent="0.2">
      <c r="A22" s="89" t="s">
        <v>152</v>
      </c>
      <c r="B22" s="90" t="s">
        <v>112</v>
      </c>
      <c r="C22" s="86">
        <v>40</v>
      </c>
      <c r="D22" s="92" t="s">
        <v>21</v>
      </c>
      <c r="E22" s="2">
        <v>0</v>
      </c>
      <c r="F22" s="94">
        <f>C22*E22</f>
        <v>0</v>
      </c>
    </row>
    <row r="23" spans="1:6" ht="22.5" x14ac:dyDescent="0.2">
      <c r="A23" s="89" t="s">
        <v>153</v>
      </c>
      <c r="B23" s="97" t="s">
        <v>163</v>
      </c>
      <c r="C23" s="86">
        <v>40</v>
      </c>
      <c r="D23" s="92" t="s">
        <v>21</v>
      </c>
      <c r="E23" s="2">
        <v>0</v>
      </c>
      <c r="F23" s="94">
        <f t="shared" si="0"/>
        <v>0</v>
      </c>
    </row>
    <row r="24" spans="1:6" x14ac:dyDescent="0.2">
      <c r="A24" s="89" t="s">
        <v>154</v>
      </c>
      <c r="B24" s="97" t="s">
        <v>39</v>
      </c>
      <c r="C24" s="86">
        <v>11</v>
      </c>
      <c r="D24" s="92" t="s">
        <v>24</v>
      </c>
      <c r="E24" s="2">
        <v>0</v>
      </c>
      <c r="F24" s="94">
        <f t="shared" si="0"/>
        <v>0</v>
      </c>
    </row>
    <row r="25" spans="1:6" x14ac:dyDescent="0.2">
      <c r="A25" s="89" t="s">
        <v>155</v>
      </c>
      <c r="B25" s="90" t="s">
        <v>113</v>
      </c>
      <c r="C25" s="86">
        <v>15</v>
      </c>
      <c r="D25" s="92" t="s">
        <v>21</v>
      </c>
      <c r="E25" s="2">
        <v>0</v>
      </c>
      <c r="F25" s="94">
        <f t="shared" si="0"/>
        <v>0</v>
      </c>
    </row>
    <row r="26" spans="1:6" s="99" customFormat="1" x14ac:dyDescent="0.2">
      <c r="A26" s="89" t="s">
        <v>157</v>
      </c>
      <c r="B26" s="97" t="s">
        <v>390</v>
      </c>
      <c r="C26" s="86">
        <v>28</v>
      </c>
      <c r="D26" s="92" t="s">
        <v>24</v>
      </c>
      <c r="E26" s="2">
        <v>0</v>
      </c>
      <c r="F26" s="98">
        <f t="shared" si="0"/>
        <v>0</v>
      </c>
    </row>
    <row r="27" spans="1:6" s="99" customFormat="1" x14ac:dyDescent="0.2">
      <c r="A27" s="100" t="s">
        <v>158</v>
      </c>
      <c r="B27" s="101" t="s">
        <v>407</v>
      </c>
      <c r="C27" s="102">
        <v>110</v>
      </c>
      <c r="D27" s="103" t="s">
        <v>24</v>
      </c>
      <c r="E27" s="158">
        <v>0</v>
      </c>
      <c r="F27" s="104">
        <f t="shared" ref="F27" si="1">C27*E27</f>
        <v>0</v>
      </c>
    </row>
    <row r="28" spans="1:6" x14ac:dyDescent="0.2">
      <c r="A28" s="84"/>
      <c r="B28" s="95" t="s">
        <v>26</v>
      </c>
      <c r="C28" s="86"/>
      <c r="D28" s="87"/>
      <c r="E28" s="2"/>
      <c r="F28" s="94">
        <f>SUM(F18:F27)</f>
        <v>0</v>
      </c>
    </row>
    <row r="29" spans="1:6" x14ac:dyDescent="0.2">
      <c r="A29" s="84"/>
      <c r="B29" s="95"/>
      <c r="C29" s="86"/>
      <c r="D29" s="87"/>
      <c r="E29" s="2"/>
      <c r="F29" s="88"/>
    </row>
    <row r="30" spans="1:6" ht="15" x14ac:dyDescent="0.2">
      <c r="A30" s="84" t="s">
        <v>17</v>
      </c>
      <c r="B30" s="85" t="s">
        <v>18</v>
      </c>
      <c r="C30" s="86"/>
      <c r="D30" s="87"/>
      <c r="E30" s="2"/>
      <c r="F30" s="88"/>
    </row>
    <row r="31" spans="1:6" x14ac:dyDescent="0.2">
      <c r="A31" s="84" t="s">
        <v>95</v>
      </c>
      <c r="B31" s="97" t="s">
        <v>19</v>
      </c>
      <c r="C31" s="86">
        <v>1</v>
      </c>
      <c r="D31" s="87" t="s">
        <v>13</v>
      </c>
      <c r="E31" s="2">
        <v>0</v>
      </c>
      <c r="F31" s="94">
        <f>C31*E31</f>
        <v>0</v>
      </c>
    </row>
    <row r="32" spans="1:6" x14ac:dyDescent="0.2">
      <c r="A32" s="84" t="s">
        <v>96</v>
      </c>
      <c r="B32" s="97" t="s">
        <v>20</v>
      </c>
      <c r="C32" s="86">
        <v>1</v>
      </c>
      <c r="D32" s="87" t="s">
        <v>13</v>
      </c>
      <c r="E32" s="2">
        <v>0</v>
      </c>
      <c r="F32" s="94">
        <f>C32*E32</f>
        <v>0</v>
      </c>
    </row>
    <row r="33" spans="1:12" x14ac:dyDescent="0.2">
      <c r="A33" s="84"/>
      <c r="B33" s="95" t="s">
        <v>27</v>
      </c>
      <c r="C33" s="86"/>
      <c r="D33" s="87"/>
      <c r="E33" s="2"/>
      <c r="F33" s="94">
        <f>SUM(F31:F32)</f>
        <v>0</v>
      </c>
    </row>
    <row r="34" spans="1:12" x14ac:dyDescent="0.2">
      <c r="A34" s="84"/>
      <c r="B34" s="95"/>
      <c r="C34" s="86"/>
      <c r="D34" s="87"/>
      <c r="E34" s="2"/>
      <c r="F34" s="94"/>
    </row>
    <row r="35" spans="1:12" ht="15" x14ac:dyDescent="0.2">
      <c r="A35" s="84" t="s">
        <v>159</v>
      </c>
      <c r="B35" s="85" t="s">
        <v>33</v>
      </c>
      <c r="C35" s="86"/>
      <c r="D35" s="87"/>
      <c r="E35" s="2"/>
      <c r="F35" s="94"/>
    </row>
    <row r="36" spans="1:12" x14ac:dyDescent="0.2">
      <c r="B36" s="97"/>
      <c r="C36" s="86"/>
      <c r="D36" s="87"/>
      <c r="E36" s="2"/>
      <c r="F36" s="94"/>
    </row>
    <row r="37" spans="1:12" x14ac:dyDescent="0.2">
      <c r="A37" s="84" t="s">
        <v>160</v>
      </c>
      <c r="B37" s="97" t="s">
        <v>391</v>
      </c>
      <c r="C37" s="86">
        <v>11</v>
      </c>
      <c r="D37" s="87" t="s">
        <v>13</v>
      </c>
      <c r="E37" s="2">
        <v>0</v>
      </c>
      <c r="F37" s="94">
        <f>C37*E37</f>
        <v>0</v>
      </c>
    </row>
    <row r="38" spans="1:12" x14ac:dyDescent="0.2">
      <c r="A38" s="84" t="s">
        <v>161</v>
      </c>
      <c r="B38" s="97" t="s">
        <v>392</v>
      </c>
      <c r="C38" s="86">
        <v>24</v>
      </c>
      <c r="D38" s="92" t="s">
        <v>24</v>
      </c>
      <c r="E38" s="2">
        <v>0</v>
      </c>
      <c r="F38" s="94">
        <f>C38*E38</f>
        <v>0</v>
      </c>
      <c r="G38" s="105"/>
      <c r="J38" s="105"/>
    </row>
    <row r="39" spans="1:12" x14ac:dyDescent="0.2">
      <c r="A39" s="84"/>
      <c r="B39" s="95" t="s">
        <v>198</v>
      </c>
      <c r="C39" s="86"/>
      <c r="D39" s="87"/>
      <c r="E39" s="157"/>
      <c r="F39" s="94">
        <f>SUM(F37:F38)</f>
        <v>0</v>
      </c>
    </row>
    <row r="40" spans="1:12" x14ac:dyDescent="0.2">
      <c r="A40" s="106"/>
      <c r="B40" s="107" t="s">
        <v>25</v>
      </c>
      <c r="C40" s="108"/>
      <c r="D40" s="109"/>
      <c r="E40" s="1"/>
      <c r="F40" s="110">
        <f>SUM(F12,F28,F33,F39)</f>
        <v>0</v>
      </c>
    </row>
    <row r="41" spans="1:12" x14ac:dyDescent="0.2">
      <c r="A41" s="84"/>
      <c r="B41" s="87"/>
      <c r="C41" s="86"/>
      <c r="D41" s="87"/>
      <c r="E41" s="157"/>
      <c r="F41" s="88"/>
    </row>
    <row r="42" spans="1:12" x14ac:dyDescent="0.2">
      <c r="A42" s="84"/>
      <c r="B42" s="87"/>
      <c r="C42" s="86"/>
      <c r="D42" s="87"/>
      <c r="E42" s="157"/>
      <c r="F42" s="88"/>
    </row>
    <row r="43" spans="1:12" ht="15" x14ac:dyDescent="0.2">
      <c r="A43" s="111" t="s">
        <v>127</v>
      </c>
      <c r="B43" s="85" t="s">
        <v>81</v>
      </c>
      <c r="C43" s="112"/>
      <c r="D43" s="112"/>
      <c r="E43" s="159"/>
      <c r="F43" s="112"/>
      <c r="G43" s="113"/>
      <c r="H43" s="113"/>
      <c r="I43" s="113"/>
      <c r="J43" s="113"/>
      <c r="K43" s="113"/>
      <c r="L43" s="113"/>
    </row>
    <row r="44" spans="1:12" ht="33.75" x14ac:dyDescent="0.2">
      <c r="A44" s="111"/>
      <c r="B44" s="114" t="s">
        <v>47</v>
      </c>
      <c r="C44" s="112"/>
      <c r="D44" s="112"/>
      <c r="E44" s="159"/>
      <c r="F44" s="112"/>
    </row>
    <row r="45" spans="1:12" x14ac:dyDescent="0.2">
      <c r="A45" s="111"/>
      <c r="B45" s="97" t="s">
        <v>164</v>
      </c>
      <c r="C45" s="112"/>
      <c r="D45" s="112"/>
      <c r="E45" s="159"/>
      <c r="F45" s="112"/>
    </row>
    <row r="46" spans="1:12" ht="22.5" x14ac:dyDescent="0.2">
      <c r="A46" s="111" t="s">
        <v>29</v>
      </c>
      <c r="B46" s="114" t="s">
        <v>412</v>
      </c>
      <c r="C46" s="112">
        <v>400</v>
      </c>
      <c r="D46" s="115" t="s">
        <v>10</v>
      </c>
      <c r="E46" s="2">
        <v>0</v>
      </c>
      <c r="F46" s="94">
        <f t="shared" ref="F46:F61" si="2">C46*E46</f>
        <v>0</v>
      </c>
    </row>
    <row r="47" spans="1:12" ht="22.5" x14ac:dyDescent="0.2">
      <c r="A47" s="111" t="s">
        <v>30</v>
      </c>
      <c r="B47" s="114" t="s">
        <v>413</v>
      </c>
      <c r="C47" s="112">
        <v>400</v>
      </c>
      <c r="D47" s="115" t="s">
        <v>10</v>
      </c>
      <c r="E47" s="2">
        <v>0</v>
      </c>
      <c r="F47" s="94">
        <f t="shared" si="2"/>
        <v>0</v>
      </c>
    </row>
    <row r="48" spans="1:12" ht="24" customHeight="1" x14ac:dyDescent="0.2">
      <c r="A48" s="111" t="s">
        <v>31</v>
      </c>
      <c r="B48" s="114" t="s">
        <v>414</v>
      </c>
      <c r="C48" s="112">
        <v>1600</v>
      </c>
      <c r="D48" s="115" t="s">
        <v>10</v>
      </c>
      <c r="E48" s="2">
        <v>0</v>
      </c>
      <c r="F48" s="94">
        <f t="shared" si="2"/>
        <v>0</v>
      </c>
    </row>
    <row r="49" spans="1:7" ht="22.5" x14ac:dyDescent="0.2">
      <c r="A49" s="111" t="s">
        <v>35</v>
      </c>
      <c r="B49" s="114" t="s">
        <v>415</v>
      </c>
      <c r="C49" s="112">
        <v>400</v>
      </c>
      <c r="D49" s="115" t="s">
        <v>10</v>
      </c>
      <c r="E49" s="2">
        <v>0</v>
      </c>
      <c r="F49" s="94">
        <f t="shared" si="2"/>
        <v>0</v>
      </c>
    </row>
    <row r="50" spans="1:7" ht="15.75" customHeight="1" x14ac:dyDescent="0.2">
      <c r="A50" s="111" t="s">
        <v>114</v>
      </c>
      <c r="B50" s="114" t="s">
        <v>417</v>
      </c>
      <c r="C50" s="112">
        <v>400</v>
      </c>
      <c r="D50" s="115" t="s">
        <v>10</v>
      </c>
      <c r="E50" s="2">
        <v>0</v>
      </c>
      <c r="F50" s="94">
        <f t="shared" si="2"/>
        <v>0</v>
      </c>
    </row>
    <row r="51" spans="1:7" ht="16.5" customHeight="1" x14ac:dyDescent="0.2">
      <c r="A51" s="111" t="s">
        <v>115</v>
      </c>
      <c r="B51" s="114" t="s">
        <v>416</v>
      </c>
      <c r="C51" s="112">
        <v>1600</v>
      </c>
      <c r="D51" s="115" t="s">
        <v>10</v>
      </c>
      <c r="E51" s="2">
        <v>0</v>
      </c>
      <c r="F51" s="94">
        <f t="shared" si="2"/>
        <v>0</v>
      </c>
    </row>
    <row r="52" spans="1:7" ht="24.75" customHeight="1" x14ac:dyDescent="0.2">
      <c r="A52" s="111" t="s">
        <v>116</v>
      </c>
      <c r="B52" s="114" t="s">
        <v>418</v>
      </c>
      <c r="C52" s="112">
        <v>1000</v>
      </c>
      <c r="D52" s="115" t="s">
        <v>10</v>
      </c>
      <c r="E52" s="2">
        <v>0</v>
      </c>
      <c r="F52" s="94">
        <f t="shared" si="2"/>
        <v>0</v>
      </c>
    </row>
    <row r="53" spans="1:7" ht="22.5" x14ac:dyDescent="0.2">
      <c r="A53" s="111" t="s">
        <v>117</v>
      </c>
      <c r="B53" s="114" t="s">
        <v>419</v>
      </c>
      <c r="C53" s="112">
        <v>250</v>
      </c>
      <c r="D53" s="115" t="s">
        <v>10</v>
      </c>
      <c r="E53" s="2">
        <v>0</v>
      </c>
      <c r="F53" s="94">
        <f t="shared" si="2"/>
        <v>0</v>
      </c>
    </row>
    <row r="54" spans="1:7" x14ac:dyDescent="0.2">
      <c r="A54" s="111" t="s">
        <v>118</v>
      </c>
      <c r="B54" s="114" t="s">
        <v>420</v>
      </c>
      <c r="C54" s="112">
        <v>1000</v>
      </c>
      <c r="D54" s="115" t="s">
        <v>10</v>
      </c>
      <c r="E54" s="2">
        <v>0</v>
      </c>
      <c r="F54" s="94">
        <f t="shared" si="2"/>
        <v>0</v>
      </c>
    </row>
    <row r="55" spans="1:7" x14ac:dyDescent="0.2">
      <c r="A55" s="111" t="s">
        <v>119</v>
      </c>
      <c r="B55" s="114" t="s">
        <v>421</v>
      </c>
      <c r="C55" s="112">
        <v>250</v>
      </c>
      <c r="D55" s="115" t="s">
        <v>10</v>
      </c>
      <c r="E55" s="2">
        <v>0</v>
      </c>
      <c r="F55" s="94">
        <f t="shared" si="2"/>
        <v>0</v>
      </c>
    </row>
    <row r="56" spans="1:7" ht="45" x14ac:dyDescent="0.2">
      <c r="A56" s="111" t="s">
        <v>120</v>
      </c>
      <c r="B56" s="114" t="s">
        <v>422</v>
      </c>
      <c r="C56" s="112">
        <v>20</v>
      </c>
      <c r="D56" s="115" t="s">
        <v>48</v>
      </c>
      <c r="E56" s="2">
        <v>0</v>
      </c>
      <c r="F56" s="94">
        <f t="shared" si="2"/>
        <v>0</v>
      </c>
    </row>
    <row r="57" spans="1:7" x14ac:dyDescent="0.2">
      <c r="A57" s="111" t="s">
        <v>121</v>
      </c>
      <c r="B57" s="90" t="s">
        <v>423</v>
      </c>
      <c r="C57" s="86">
        <v>12</v>
      </c>
      <c r="D57" s="115" t="s">
        <v>10</v>
      </c>
      <c r="E57" s="2">
        <v>0</v>
      </c>
      <c r="F57" s="94">
        <f t="shared" si="2"/>
        <v>0</v>
      </c>
    </row>
    <row r="58" spans="1:7" ht="22.5" x14ac:dyDescent="0.2">
      <c r="A58" s="111" t="s">
        <v>122</v>
      </c>
      <c r="B58" s="114" t="s">
        <v>142</v>
      </c>
      <c r="C58" s="112">
        <v>12</v>
      </c>
      <c r="D58" s="115" t="s">
        <v>10</v>
      </c>
      <c r="E58" s="2">
        <v>0</v>
      </c>
      <c r="F58" s="94">
        <f t="shared" si="2"/>
        <v>0</v>
      </c>
    </row>
    <row r="59" spans="1:7" x14ac:dyDescent="0.2">
      <c r="A59" s="116" t="s">
        <v>123</v>
      </c>
      <c r="B59" s="97" t="s">
        <v>70</v>
      </c>
      <c r="C59" s="117">
        <v>550</v>
      </c>
      <c r="D59" s="92" t="s">
        <v>21</v>
      </c>
      <c r="E59" s="160">
        <v>0</v>
      </c>
      <c r="F59" s="94">
        <f t="shared" si="2"/>
        <v>0</v>
      </c>
      <c r="G59" s="118"/>
    </row>
    <row r="60" spans="1:7" x14ac:dyDescent="0.2">
      <c r="A60" s="116" t="s">
        <v>124</v>
      </c>
      <c r="B60" s="97" t="s">
        <v>71</v>
      </c>
      <c r="C60" s="117">
        <v>550</v>
      </c>
      <c r="D60" s="92" t="s">
        <v>21</v>
      </c>
      <c r="E60" s="160">
        <v>0</v>
      </c>
      <c r="F60" s="94">
        <f>C60*E60</f>
        <v>0</v>
      </c>
      <c r="G60" s="118"/>
    </row>
    <row r="61" spans="1:7" x14ac:dyDescent="0.2">
      <c r="A61" s="116" t="s">
        <v>128</v>
      </c>
      <c r="B61" s="97" t="s">
        <v>129</v>
      </c>
      <c r="C61" s="117">
        <v>2250</v>
      </c>
      <c r="D61" s="92" t="s">
        <v>21</v>
      </c>
      <c r="E61" s="160">
        <v>0</v>
      </c>
      <c r="F61" s="94">
        <f t="shared" si="2"/>
        <v>0</v>
      </c>
      <c r="G61" s="118"/>
    </row>
    <row r="62" spans="1:7" x14ac:dyDescent="0.2">
      <c r="A62" s="106"/>
      <c r="B62" s="107" t="s">
        <v>49</v>
      </c>
      <c r="C62" s="108"/>
      <c r="D62" s="109"/>
      <c r="E62" s="1"/>
      <c r="F62" s="110">
        <f>SUM(F46:F61)</f>
        <v>0</v>
      </c>
    </row>
    <row r="63" spans="1:7" x14ac:dyDescent="0.2">
      <c r="A63" s="84"/>
      <c r="B63" s="87"/>
      <c r="C63" s="86"/>
      <c r="D63" s="87"/>
      <c r="E63" s="157"/>
      <c r="F63" s="88"/>
    </row>
    <row r="64" spans="1:7" x14ac:dyDescent="0.2">
      <c r="A64" s="84"/>
      <c r="B64" s="87"/>
      <c r="C64" s="86"/>
      <c r="D64" s="87"/>
      <c r="E64" s="157"/>
      <c r="F64" s="88"/>
    </row>
    <row r="65" spans="1:6" ht="15" x14ac:dyDescent="0.2">
      <c r="A65" s="119" t="s">
        <v>126</v>
      </c>
      <c r="B65" s="85" t="s">
        <v>2</v>
      </c>
      <c r="C65" s="86"/>
      <c r="D65" s="87"/>
      <c r="E65" s="157"/>
      <c r="F65" s="88"/>
    </row>
    <row r="66" spans="1:6" ht="15" x14ac:dyDescent="0.2">
      <c r="A66" s="84" t="s">
        <v>50</v>
      </c>
      <c r="B66" s="85" t="s">
        <v>5</v>
      </c>
      <c r="C66" s="86"/>
      <c r="D66" s="87"/>
      <c r="E66" s="157"/>
      <c r="F66" s="88"/>
    </row>
    <row r="67" spans="1:6" x14ac:dyDescent="0.2">
      <c r="A67" s="84"/>
      <c r="B67" s="90" t="s">
        <v>41</v>
      </c>
      <c r="C67" s="86"/>
      <c r="D67" s="87"/>
      <c r="E67" s="157"/>
      <c r="F67" s="88"/>
    </row>
    <row r="68" spans="1:6" x14ac:dyDescent="0.2">
      <c r="A68" s="84"/>
      <c r="B68" s="90" t="s">
        <v>42</v>
      </c>
      <c r="C68" s="86"/>
      <c r="D68" s="87"/>
      <c r="E68" s="157"/>
      <c r="F68" s="88"/>
    </row>
    <row r="69" spans="1:6" x14ac:dyDescent="0.2">
      <c r="A69" s="84"/>
      <c r="B69" s="90" t="s">
        <v>44</v>
      </c>
      <c r="C69" s="86"/>
      <c r="D69" s="87"/>
      <c r="E69" s="157"/>
      <c r="F69" s="88"/>
    </row>
    <row r="70" spans="1:6" ht="22.5" x14ac:dyDescent="0.2">
      <c r="A70" s="84"/>
      <c r="B70" s="90" t="s">
        <v>45</v>
      </c>
      <c r="C70" s="86"/>
      <c r="D70" s="87"/>
      <c r="E70" s="2"/>
      <c r="F70" s="88"/>
    </row>
    <row r="71" spans="1:6" x14ac:dyDescent="0.2">
      <c r="A71" s="84"/>
      <c r="B71" s="90" t="s">
        <v>46</v>
      </c>
      <c r="C71" s="86"/>
      <c r="D71" s="87"/>
      <c r="E71" s="2"/>
      <c r="F71" s="88"/>
    </row>
    <row r="72" spans="1:6" ht="22.5" x14ac:dyDescent="0.2">
      <c r="A72" s="84"/>
      <c r="B72" s="90" t="s">
        <v>43</v>
      </c>
      <c r="C72" s="86"/>
      <c r="D72" s="87"/>
      <c r="E72" s="2"/>
      <c r="F72" s="88"/>
    </row>
    <row r="73" spans="1:6" x14ac:dyDescent="0.2">
      <c r="A73" s="84"/>
      <c r="B73" s="90" t="s">
        <v>567</v>
      </c>
      <c r="C73" s="86"/>
      <c r="D73" s="87"/>
      <c r="E73" s="2"/>
      <c r="F73" s="88"/>
    </row>
    <row r="74" spans="1:6" ht="45" x14ac:dyDescent="0.2">
      <c r="A74" s="89" t="s">
        <v>67</v>
      </c>
      <c r="B74" s="90" t="s">
        <v>377</v>
      </c>
      <c r="C74" s="86">
        <v>26.5</v>
      </c>
      <c r="D74" s="87" t="s">
        <v>10</v>
      </c>
      <c r="E74" s="2">
        <v>0</v>
      </c>
      <c r="F74" s="94">
        <f t="shared" ref="F74:F90" si="3">C74*E74</f>
        <v>0</v>
      </c>
    </row>
    <row r="75" spans="1:6" ht="70.5" customHeight="1" x14ac:dyDescent="0.2">
      <c r="A75" s="89" t="s">
        <v>577</v>
      </c>
      <c r="B75" s="114" t="s">
        <v>575</v>
      </c>
      <c r="C75" s="120">
        <v>49</v>
      </c>
      <c r="D75" s="92" t="s">
        <v>13</v>
      </c>
      <c r="E75" s="2">
        <v>0</v>
      </c>
      <c r="F75" s="94">
        <f t="shared" si="3"/>
        <v>0</v>
      </c>
    </row>
    <row r="76" spans="1:6" ht="70.5" customHeight="1" x14ac:dyDescent="0.2">
      <c r="A76" s="89" t="s">
        <v>578</v>
      </c>
      <c r="B76" s="114" t="s">
        <v>579</v>
      </c>
      <c r="C76" s="120">
        <v>28</v>
      </c>
      <c r="D76" s="92" t="s">
        <v>13</v>
      </c>
      <c r="E76" s="2">
        <v>0</v>
      </c>
      <c r="F76" s="94">
        <f t="shared" ref="F76" si="4">C76*E76</f>
        <v>0</v>
      </c>
    </row>
    <row r="77" spans="1:6" ht="56.25" x14ac:dyDescent="0.2">
      <c r="A77" s="89" t="s">
        <v>580</v>
      </c>
      <c r="B77" s="114" t="s">
        <v>568</v>
      </c>
      <c r="C77" s="120">
        <v>1.1599999999999999</v>
      </c>
      <c r="D77" s="121" t="s">
        <v>10</v>
      </c>
      <c r="E77" s="2">
        <v>0</v>
      </c>
      <c r="F77" s="94">
        <f t="shared" si="3"/>
        <v>0</v>
      </c>
    </row>
    <row r="78" spans="1:6" ht="56.25" x14ac:dyDescent="0.2">
      <c r="A78" s="89" t="s">
        <v>581</v>
      </c>
      <c r="B78" s="114" t="s">
        <v>569</v>
      </c>
      <c r="C78" s="120">
        <v>0.97</v>
      </c>
      <c r="D78" s="121" t="s">
        <v>10</v>
      </c>
      <c r="E78" s="2">
        <v>0</v>
      </c>
      <c r="F78" s="94">
        <f t="shared" si="3"/>
        <v>0</v>
      </c>
    </row>
    <row r="79" spans="1:6" ht="56.25" x14ac:dyDescent="0.2">
      <c r="A79" s="89" t="s">
        <v>582</v>
      </c>
      <c r="B79" s="114" t="s">
        <v>570</v>
      </c>
      <c r="C79" s="120">
        <v>1.75</v>
      </c>
      <c r="D79" s="121" t="s">
        <v>10</v>
      </c>
      <c r="E79" s="2">
        <v>0</v>
      </c>
      <c r="F79" s="94">
        <f t="shared" si="3"/>
        <v>0</v>
      </c>
    </row>
    <row r="80" spans="1:6" ht="45" x14ac:dyDescent="0.2">
      <c r="A80" s="89" t="s">
        <v>583</v>
      </c>
      <c r="B80" s="114" t="s">
        <v>130</v>
      </c>
      <c r="C80" s="120">
        <v>6.83</v>
      </c>
      <c r="D80" s="121" t="s">
        <v>10</v>
      </c>
      <c r="E80" s="2">
        <v>0</v>
      </c>
      <c r="F80" s="94">
        <f>C80*E80</f>
        <v>0</v>
      </c>
    </row>
    <row r="81" spans="1:10" ht="45" x14ac:dyDescent="0.2">
      <c r="A81" s="89" t="s">
        <v>584</v>
      </c>
      <c r="B81" s="114" t="s">
        <v>367</v>
      </c>
      <c r="C81" s="120">
        <v>1.155</v>
      </c>
      <c r="D81" s="121" t="s">
        <v>10</v>
      </c>
      <c r="E81" s="2">
        <v>0</v>
      </c>
      <c r="F81" s="94">
        <f t="shared" si="3"/>
        <v>0</v>
      </c>
    </row>
    <row r="82" spans="1:10" ht="45" x14ac:dyDescent="0.2">
      <c r="A82" s="89" t="s">
        <v>585</v>
      </c>
      <c r="B82" s="114" t="s">
        <v>368</v>
      </c>
      <c r="C82" s="120">
        <v>12.32</v>
      </c>
      <c r="D82" s="121" t="s">
        <v>10</v>
      </c>
      <c r="E82" s="2">
        <v>0</v>
      </c>
      <c r="F82" s="94">
        <f>C82*E82</f>
        <v>0</v>
      </c>
    </row>
    <row r="83" spans="1:10" ht="45" x14ac:dyDescent="0.2">
      <c r="A83" s="89" t="s">
        <v>586</v>
      </c>
      <c r="B83" s="114" t="s">
        <v>369</v>
      </c>
      <c r="C83" s="120">
        <v>50.16</v>
      </c>
      <c r="D83" s="121" t="s">
        <v>10</v>
      </c>
      <c r="E83" s="2">
        <v>0</v>
      </c>
      <c r="F83" s="94">
        <f>C83*E83</f>
        <v>0</v>
      </c>
    </row>
    <row r="84" spans="1:10" ht="33.75" x14ac:dyDescent="0.2">
      <c r="A84" s="89" t="s">
        <v>587</v>
      </c>
      <c r="B84" s="114" t="s">
        <v>370</v>
      </c>
      <c r="C84" s="120">
        <v>0.14000000000000001</v>
      </c>
      <c r="D84" s="121" t="s">
        <v>10</v>
      </c>
      <c r="E84" s="2">
        <v>0</v>
      </c>
      <c r="F84" s="94">
        <f t="shared" si="3"/>
        <v>0</v>
      </c>
    </row>
    <row r="85" spans="1:10" ht="45" x14ac:dyDescent="0.2">
      <c r="A85" s="89" t="s">
        <v>588</v>
      </c>
      <c r="B85" s="114" t="s">
        <v>371</v>
      </c>
      <c r="C85" s="120">
        <v>5.84</v>
      </c>
      <c r="D85" s="121" t="s">
        <v>10</v>
      </c>
      <c r="E85" s="2">
        <v>0</v>
      </c>
      <c r="F85" s="94">
        <f t="shared" si="3"/>
        <v>0</v>
      </c>
    </row>
    <row r="86" spans="1:10" ht="45" x14ac:dyDescent="0.2">
      <c r="A86" s="89" t="s">
        <v>589</v>
      </c>
      <c r="B86" s="114" t="s">
        <v>372</v>
      </c>
      <c r="C86" s="120">
        <v>0.87</v>
      </c>
      <c r="D86" s="121" t="s">
        <v>10</v>
      </c>
      <c r="E86" s="2">
        <v>0</v>
      </c>
      <c r="F86" s="94">
        <f>C86*E86</f>
        <v>0</v>
      </c>
    </row>
    <row r="87" spans="1:10" ht="45" x14ac:dyDescent="0.2">
      <c r="A87" s="89" t="s">
        <v>590</v>
      </c>
      <c r="B87" s="114" t="s">
        <v>373</v>
      </c>
      <c r="C87" s="120">
        <v>4.3499999999999996</v>
      </c>
      <c r="D87" s="121" t="s">
        <v>10</v>
      </c>
      <c r="E87" s="2">
        <v>0</v>
      </c>
      <c r="F87" s="94">
        <f t="shared" si="3"/>
        <v>0</v>
      </c>
    </row>
    <row r="88" spans="1:10" ht="45" x14ac:dyDescent="0.2">
      <c r="A88" s="89" t="s">
        <v>591</v>
      </c>
      <c r="B88" s="114" t="s">
        <v>374</v>
      </c>
      <c r="C88" s="120">
        <v>2.66</v>
      </c>
      <c r="D88" s="121" t="s">
        <v>10</v>
      </c>
      <c r="E88" s="2">
        <v>0</v>
      </c>
      <c r="F88" s="94">
        <f>C88*E88</f>
        <v>0</v>
      </c>
    </row>
    <row r="89" spans="1:10" ht="45" x14ac:dyDescent="0.2">
      <c r="A89" s="89" t="s">
        <v>592</v>
      </c>
      <c r="B89" s="114" t="s">
        <v>375</v>
      </c>
      <c r="C89" s="120">
        <v>0.41</v>
      </c>
      <c r="D89" s="121" t="s">
        <v>10</v>
      </c>
      <c r="E89" s="2">
        <v>0</v>
      </c>
      <c r="F89" s="94">
        <f t="shared" si="3"/>
        <v>0</v>
      </c>
    </row>
    <row r="90" spans="1:10" ht="45" x14ac:dyDescent="0.2">
      <c r="A90" s="89" t="s">
        <v>593</v>
      </c>
      <c r="B90" s="114" t="s">
        <v>376</v>
      </c>
      <c r="C90" s="120">
        <v>4.75</v>
      </c>
      <c r="D90" s="121" t="s">
        <v>10</v>
      </c>
      <c r="E90" s="2">
        <v>0</v>
      </c>
      <c r="F90" s="94">
        <f t="shared" si="3"/>
        <v>0</v>
      </c>
    </row>
    <row r="91" spans="1:10" x14ac:dyDescent="0.2">
      <c r="A91" s="89" t="s">
        <v>594</v>
      </c>
      <c r="B91" s="122" t="s">
        <v>132</v>
      </c>
      <c r="C91" s="120">
        <v>45</v>
      </c>
      <c r="D91" s="121" t="s">
        <v>21</v>
      </c>
      <c r="E91" s="2">
        <v>0</v>
      </c>
      <c r="F91" s="94">
        <f>C91*E91</f>
        <v>0</v>
      </c>
    </row>
    <row r="92" spans="1:10" ht="14.25" customHeight="1" x14ac:dyDescent="0.2">
      <c r="A92" s="89" t="s">
        <v>595</v>
      </c>
      <c r="B92" s="122" t="s">
        <v>133</v>
      </c>
      <c r="C92" s="120">
        <v>20</v>
      </c>
      <c r="D92" s="121" t="s">
        <v>21</v>
      </c>
      <c r="E92" s="2">
        <v>0</v>
      </c>
      <c r="F92" s="94">
        <f>C92*E92</f>
        <v>0</v>
      </c>
    </row>
    <row r="93" spans="1:10" x14ac:dyDescent="0.2">
      <c r="A93" s="89" t="s">
        <v>596</v>
      </c>
      <c r="B93" s="97" t="s">
        <v>165</v>
      </c>
      <c r="C93" s="120">
        <v>1</v>
      </c>
      <c r="D93" s="121" t="s">
        <v>21</v>
      </c>
      <c r="E93" s="2">
        <v>0</v>
      </c>
      <c r="F93" s="94">
        <f>C93*E93</f>
        <v>0</v>
      </c>
    </row>
    <row r="94" spans="1:10" x14ac:dyDescent="0.2">
      <c r="A94" s="84"/>
      <c r="B94" s="95" t="s">
        <v>9</v>
      </c>
      <c r="C94" s="86"/>
      <c r="D94" s="87"/>
      <c r="E94" s="2"/>
      <c r="F94" s="94">
        <f>SUM(F74:F93)</f>
        <v>0</v>
      </c>
    </row>
    <row r="95" spans="1:10" x14ac:dyDescent="0.2">
      <c r="A95" s="84"/>
      <c r="B95" s="95"/>
      <c r="C95" s="86"/>
      <c r="D95" s="87"/>
      <c r="E95" s="2"/>
      <c r="F95" s="94"/>
    </row>
    <row r="96" spans="1:10" ht="15" x14ac:dyDescent="0.2">
      <c r="A96" s="123" t="s">
        <v>68</v>
      </c>
      <c r="B96" s="124" t="s">
        <v>72</v>
      </c>
      <c r="C96" s="125"/>
      <c r="D96" s="115"/>
      <c r="E96" s="161"/>
      <c r="F96" s="93"/>
      <c r="G96" s="126"/>
      <c r="H96" s="113"/>
      <c r="I96" s="113"/>
      <c r="J96" s="113"/>
    </row>
    <row r="97" spans="1:10" ht="33.75" x14ac:dyDescent="0.2">
      <c r="A97" s="123" t="s">
        <v>73</v>
      </c>
      <c r="B97" s="122" t="s">
        <v>433</v>
      </c>
      <c r="C97" s="127">
        <v>2000</v>
      </c>
      <c r="D97" s="115" t="s">
        <v>11</v>
      </c>
      <c r="E97" s="161">
        <v>0</v>
      </c>
      <c r="F97" s="94">
        <f>C97*E97</f>
        <v>0</v>
      </c>
      <c r="G97" s="126"/>
      <c r="H97" s="113"/>
      <c r="I97" s="113"/>
      <c r="J97" s="128"/>
    </row>
    <row r="98" spans="1:10" x14ac:dyDescent="0.2">
      <c r="A98" s="123"/>
      <c r="B98" s="129" t="s">
        <v>74</v>
      </c>
      <c r="C98" s="125"/>
      <c r="D98" s="115"/>
      <c r="E98" s="161"/>
      <c r="F98" s="94">
        <f>SUM(F97)</f>
        <v>0</v>
      </c>
      <c r="G98" s="130"/>
      <c r="H98" s="131"/>
      <c r="I98" s="113"/>
      <c r="J98" s="113"/>
    </row>
    <row r="99" spans="1:10" x14ac:dyDescent="0.2">
      <c r="A99" s="84"/>
      <c r="B99" s="95"/>
      <c r="C99" s="86"/>
      <c r="D99" s="87"/>
      <c r="E99" s="2"/>
      <c r="F99" s="94"/>
    </row>
    <row r="100" spans="1:10" ht="15" x14ac:dyDescent="0.2">
      <c r="A100" s="123" t="s">
        <v>69</v>
      </c>
      <c r="B100" s="85" t="s">
        <v>3</v>
      </c>
      <c r="C100" s="86"/>
      <c r="D100" s="87"/>
      <c r="E100" s="2"/>
      <c r="F100" s="88"/>
    </row>
    <row r="101" spans="1:10" ht="38.25" customHeight="1" x14ac:dyDescent="0.2">
      <c r="A101" s="123"/>
      <c r="B101" s="97" t="s">
        <v>573</v>
      </c>
      <c r="C101" s="86"/>
      <c r="D101" s="87"/>
      <c r="E101" s="2"/>
      <c r="F101" s="88"/>
    </row>
    <row r="102" spans="1:10" ht="16.5" customHeight="1" x14ac:dyDescent="0.2">
      <c r="A102" s="123"/>
      <c r="B102" s="97" t="s">
        <v>572</v>
      </c>
      <c r="C102" s="86"/>
      <c r="D102" s="87"/>
      <c r="E102" s="2"/>
      <c r="F102" s="88"/>
    </row>
    <row r="103" spans="1:10" ht="27" customHeight="1" x14ac:dyDescent="0.2">
      <c r="A103" s="123"/>
      <c r="B103" s="97" t="s">
        <v>571</v>
      </c>
      <c r="C103" s="86"/>
      <c r="D103" s="87"/>
      <c r="E103" s="2"/>
      <c r="F103" s="88"/>
    </row>
    <row r="104" spans="1:10" ht="58.5" customHeight="1" x14ac:dyDescent="0.2">
      <c r="A104" s="123" t="s">
        <v>76</v>
      </c>
      <c r="B104" s="97" t="s">
        <v>453</v>
      </c>
      <c r="C104" s="86">
        <v>57000</v>
      </c>
      <c r="D104" s="92" t="s">
        <v>11</v>
      </c>
      <c r="E104" s="2">
        <v>0</v>
      </c>
      <c r="F104" s="94">
        <f t="shared" ref="F104:F110" si="5">C104*E104</f>
        <v>0</v>
      </c>
    </row>
    <row r="105" spans="1:10" ht="60.75" customHeight="1" x14ac:dyDescent="0.2">
      <c r="A105" s="123" t="s">
        <v>145</v>
      </c>
      <c r="B105" s="97" t="s">
        <v>432</v>
      </c>
      <c r="C105" s="86">
        <v>8</v>
      </c>
      <c r="D105" s="92" t="s">
        <v>13</v>
      </c>
      <c r="E105" s="2">
        <v>0</v>
      </c>
      <c r="F105" s="94">
        <f t="shared" si="5"/>
        <v>0</v>
      </c>
    </row>
    <row r="106" spans="1:10" ht="60" customHeight="1" x14ac:dyDescent="0.2">
      <c r="A106" s="123" t="s">
        <v>168</v>
      </c>
      <c r="B106" s="97" t="s">
        <v>431</v>
      </c>
      <c r="C106" s="86">
        <v>72</v>
      </c>
      <c r="D106" s="92" t="s">
        <v>13</v>
      </c>
      <c r="E106" s="2">
        <v>0</v>
      </c>
      <c r="F106" s="94">
        <f t="shared" si="5"/>
        <v>0</v>
      </c>
    </row>
    <row r="107" spans="1:10" ht="66" customHeight="1" x14ac:dyDescent="0.2">
      <c r="A107" s="123" t="s">
        <v>169</v>
      </c>
      <c r="B107" s="97" t="s">
        <v>566</v>
      </c>
      <c r="C107" s="86">
        <v>2</v>
      </c>
      <c r="D107" s="92" t="s">
        <v>13</v>
      </c>
      <c r="E107" s="2">
        <v>0</v>
      </c>
      <c r="F107" s="94">
        <f t="shared" si="5"/>
        <v>0</v>
      </c>
    </row>
    <row r="108" spans="1:10" ht="36.75" customHeight="1" x14ac:dyDescent="0.2">
      <c r="A108" s="123" t="s">
        <v>170</v>
      </c>
      <c r="B108" s="97" t="s">
        <v>565</v>
      </c>
      <c r="C108" s="86">
        <v>2</v>
      </c>
      <c r="D108" s="92" t="s">
        <v>13</v>
      </c>
      <c r="E108" s="2">
        <v>0</v>
      </c>
      <c r="F108" s="94">
        <f t="shared" si="5"/>
        <v>0</v>
      </c>
    </row>
    <row r="109" spans="1:10" ht="72" customHeight="1" x14ac:dyDescent="0.2">
      <c r="A109" s="123" t="s">
        <v>171</v>
      </c>
      <c r="B109" s="97" t="s">
        <v>425</v>
      </c>
      <c r="C109" s="86">
        <v>48</v>
      </c>
      <c r="D109" s="92" t="s">
        <v>13</v>
      </c>
      <c r="E109" s="2">
        <v>0</v>
      </c>
      <c r="F109" s="94">
        <f t="shared" si="5"/>
        <v>0</v>
      </c>
    </row>
    <row r="110" spans="1:10" ht="48" customHeight="1" x14ac:dyDescent="0.2">
      <c r="A110" s="123" t="s">
        <v>202</v>
      </c>
      <c r="B110" s="97" t="s">
        <v>402</v>
      </c>
      <c r="C110" s="86">
        <v>288</v>
      </c>
      <c r="D110" s="92" t="s">
        <v>401</v>
      </c>
      <c r="E110" s="2">
        <v>0</v>
      </c>
      <c r="F110" s="94">
        <f t="shared" si="5"/>
        <v>0</v>
      </c>
    </row>
    <row r="111" spans="1:10" ht="60.75" customHeight="1" x14ac:dyDescent="0.2">
      <c r="A111" s="123" t="s">
        <v>203</v>
      </c>
      <c r="B111" s="97" t="s">
        <v>204</v>
      </c>
      <c r="C111" s="86">
        <v>1</v>
      </c>
      <c r="D111" s="92" t="s">
        <v>13</v>
      </c>
      <c r="E111" s="2">
        <v>0</v>
      </c>
      <c r="F111" s="94">
        <f t="shared" ref="F111" si="6">C111*E111</f>
        <v>0</v>
      </c>
    </row>
    <row r="112" spans="1:10" ht="71.25" customHeight="1" x14ac:dyDescent="0.2">
      <c r="A112" s="123" t="s">
        <v>394</v>
      </c>
      <c r="B112" s="97" t="s">
        <v>574</v>
      </c>
      <c r="C112" s="86">
        <v>84</v>
      </c>
      <c r="D112" s="92" t="s">
        <v>21</v>
      </c>
      <c r="E112" s="2">
        <v>0</v>
      </c>
      <c r="F112" s="98">
        <f>C112*E112</f>
        <v>0</v>
      </c>
    </row>
    <row r="113" spans="1:10" ht="14.25" customHeight="1" x14ac:dyDescent="0.2">
      <c r="A113" s="84"/>
      <c r="B113" s="95" t="s">
        <v>199</v>
      </c>
      <c r="C113" s="86"/>
      <c r="D113" s="87"/>
      <c r="E113" s="2"/>
      <c r="F113" s="94">
        <f>SUM(F104:F112)</f>
        <v>0</v>
      </c>
    </row>
    <row r="114" spans="1:10" x14ac:dyDescent="0.2">
      <c r="A114" s="84"/>
      <c r="B114" s="95"/>
      <c r="C114" s="86"/>
      <c r="D114" s="87"/>
      <c r="E114" s="2"/>
      <c r="F114" s="94"/>
    </row>
    <row r="115" spans="1:10" ht="15" x14ac:dyDescent="0.2">
      <c r="A115" s="123" t="s">
        <v>97</v>
      </c>
      <c r="B115" s="124" t="s">
        <v>75</v>
      </c>
      <c r="C115" s="125"/>
      <c r="D115" s="115"/>
      <c r="E115" s="161"/>
      <c r="F115" s="93"/>
      <c r="G115" s="126"/>
      <c r="H115" s="113"/>
      <c r="I115" s="113"/>
      <c r="J115" s="113"/>
    </row>
    <row r="116" spans="1:10" ht="22.5" x14ac:dyDescent="0.2">
      <c r="A116" s="123" t="s">
        <v>98</v>
      </c>
      <c r="B116" s="122" t="s">
        <v>139</v>
      </c>
      <c r="C116" s="125">
        <v>12</v>
      </c>
      <c r="D116" s="115" t="s">
        <v>10</v>
      </c>
      <c r="E116" s="161">
        <v>0</v>
      </c>
      <c r="F116" s="94">
        <f>C116*E116</f>
        <v>0</v>
      </c>
      <c r="G116" s="126"/>
      <c r="H116" s="113"/>
      <c r="I116" s="131"/>
      <c r="J116" s="113"/>
    </row>
    <row r="117" spans="1:10" ht="45" x14ac:dyDescent="0.2">
      <c r="A117" s="123" t="s">
        <v>99</v>
      </c>
      <c r="B117" s="122" t="s">
        <v>140</v>
      </c>
      <c r="C117" s="125">
        <v>12</v>
      </c>
      <c r="D117" s="115" t="s">
        <v>13</v>
      </c>
      <c r="E117" s="161">
        <v>0</v>
      </c>
      <c r="F117" s="94">
        <f>C117*E117</f>
        <v>0</v>
      </c>
      <c r="G117" s="126"/>
      <c r="H117" s="113"/>
      <c r="I117" s="131"/>
      <c r="J117" s="113"/>
    </row>
    <row r="118" spans="1:10" ht="22.5" x14ac:dyDescent="0.2">
      <c r="A118" s="123" t="s">
        <v>100</v>
      </c>
      <c r="B118" s="122" t="s">
        <v>137</v>
      </c>
      <c r="C118" s="125">
        <v>16</v>
      </c>
      <c r="D118" s="115" t="s">
        <v>21</v>
      </c>
      <c r="E118" s="161">
        <v>0</v>
      </c>
      <c r="F118" s="94">
        <f>C118*E118</f>
        <v>0</v>
      </c>
      <c r="G118" s="126"/>
      <c r="H118" s="113"/>
      <c r="I118" s="131"/>
      <c r="J118" s="113"/>
    </row>
    <row r="119" spans="1:10" ht="22.5" x14ac:dyDescent="0.2">
      <c r="A119" s="123" t="s">
        <v>138</v>
      </c>
      <c r="B119" s="122" t="s">
        <v>403</v>
      </c>
      <c r="C119" s="125">
        <v>2</v>
      </c>
      <c r="D119" s="115" t="s">
        <v>10</v>
      </c>
      <c r="E119" s="161">
        <v>0</v>
      </c>
      <c r="F119" s="94">
        <f>C119*E119</f>
        <v>0</v>
      </c>
      <c r="G119" s="126"/>
      <c r="H119" s="113"/>
      <c r="I119" s="131"/>
      <c r="J119" s="113"/>
    </row>
    <row r="120" spans="1:10" ht="24" customHeight="1" x14ac:dyDescent="0.2">
      <c r="A120" s="123" t="s">
        <v>141</v>
      </c>
      <c r="B120" s="97" t="s">
        <v>404</v>
      </c>
      <c r="C120" s="125">
        <v>4</v>
      </c>
      <c r="D120" s="115" t="s">
        <v>10</v>
      </c>
      <c r="E120" s="161">
        <v>0</v>
      </c>
      <c r="F120" s="94">
        <f>C120*E120</f>
        <v>0</v>
      </c>
      <c r="G120" s="126"/>
      <c r="H120" s="113"/>
      <c r="I120" s="131"/>
      <c r="J120" s="113"/>
    </row>
    <row r="121" spans="1:10" x14ac:dyDescent="0.2">
      <c r="A121" s="123"/>
      <c r="B121" s="129" t="s">
        <v>77</v>
      </c>
      <c r="C121" s="125"/>
      <c r="D121" s="115"/>
      <c r="E121" s="161"/>
      <c r="F121" s="94">
        <f>SUM(F116:F120)</f>
        <v>0</v>
      </c>
      <c r="G121" s="130"/>
      <c r="H121" s="131"/>
      <c r="I121" s="113"/>
      <c r="J121" s="113"/>
    </row>
    <row r="122" spans="1:10" x14ac:dyDescent="0.2">
      <c r="A122" s="123"/>
      <c r="B122" s="129"/>
      <c r="C122" s="125"/>
      <c r="D122" s="115"/>
      <c r="E122" s="161"/>
      <c r="F122" s="94"/>
      <c r="G122" s="130"/>
      <c r="H122" s="131"/>
      <c r="I122" s="113"/>
      <c r="J122" s="113"/>
    </row>
    <row r="123" spans="1:10" ht="15" x14ac:dyDescent="0.2">
      <c r="A123" s="123" t="s">
        <v>143</v>
      </c>
      <c r="B123" s="124" t="s">
        <v>65</v>
      </c>
      <c r="C123" s="125"/>
      <c r="D123" s="115"/>
      <c r="E123" s="2"/>
      <c r="F123" s="93"/>
    </row>
    <row r="124" spans="1:10" ht="33.75" x14ac:dyDescent="0.2">
      <c r="A124" s="123" t="s">
        <v>144</v>
      </c>
      <c r="B124" s="122" t="s">
        <v>134</v>
      </c>
      <c r="C124" s="125">
        <v>45</v>
      </c>
      <c r="D124" s="115" t="s">
        <v>21</v>
      </c>
      <c r="E124" s="2">
        <v>0</v>
      </c>
      <c r="F124" s="93">
        <f t="shared" ref="F124:F129" si="7">C124*E124</f>
        <v>0</v>
      </c>
    </row>
    <row r="125" spans="1:10" ht="22.5" x14ac:dyDescent="0.2">
      <c r="A125" s="123" t="s">
        <v>146</v>
      </c>
      <c r="B125" s="122" t="s">
        <v>135</v>
      </c>
      <c r="C125" s="125">
        <v>45</v>
      </c>
      <c r="D125" s="115" t="s">
        <v>21</v>
      </c>
      <c r="E125" s="2">
        <v>0</v>
      </c>
      <c r="F125" s="93">
        <f t="shared" si="7"/>
        <v>0</v>
      </c>
    </row>
    <row r="126" spans="1:10" ht="22.5" x14ac:dyDescent="0.2">
      <c r="A126" s="123" t="s">
        <v>147</v>
      </c>
      <c r="B126" s="122" t="s">
        <v>136</v>
      </c>
      <c r="C126" s="125">
        <v>20</v>
      </c>
      <c r="D126" s="115" t="s">
        <v>21</v>
      </c>
      <c r="E126" s="2">
        <v>0</v>
      </c>
      <c r="F126" s="93">
        <f t="shared" si="7"/>
        <v>0</v>
      </c>
    </row>
    <row r="127" spans="1:10" ht="22.5" x14ac:dyDescent="0.2">
      <c r="A127" s="123" t="s">
        <v>148</v>
      </c>
      <c r="B127" s="97" t="s">
        <v>167</v>
      </c>
      <c r="C127" s="125">
        <v>76</v>
      </c>
      <c r="D127" s="115" t="s">
        <v>13</v>
      </c>
      <c r="E127" s="2">
        <v>0</v>
      </c>
      <c r="F127" s="93">
        <f t="shared" si="7"/>
        <v>0</v>
      </c>
    </row>
    <row r="128" spans="1:10" ht="56.25" x14ac:dyDescent="0.2">
      <c r="A128" s="123" t="s">
        <v>166</v>
      </c>
      <c r="B128" s="122" t="s">
        <v>405</v>
      </c>
      <c r="C128" s="125">
        <v>40</v>
      </c>
      <c r="D128" s="115" t="s">
        <v>21</v>
      </c>
      <c r="E128" s="2">
        <v>0</v>
      </c>
      <c r="F128" s="93">
        <f t="shared" si="7"/>
        <v>0</v>
      </c>
    </row>
    <row r="129" spans="1:6" ht="33.75" x14ac:dyDescent="0.2">
      <c r="A129" s="123" t="s">
        <v>434</v>
      </c>
      <c r="B129" s="122" t="s">
        <v>406</v>
      </c>
      <c r="C129" s="125">
        <v>28</v>
      </c>
      <c r="D129" s="115" t="s">
        <v>24</v>
      </c>
      <c r="E129" s="2">
        <v>0</v>
      </c>
      <c r="F129" s="93">
        <f t="shared" si="7"/>
        <v>0</v>
      </c>
    </row>
    <row r="130" spans="1:6" x14ac:dyDescent="0.2">
      <c r="A130" s="123"/>
      <c r="B130" s="129" t="s">
        <v>66</v>
      </c>
      <c r="C130" s="125"/>
      <c r="D130" s="115"/>
      <c r="E130" s="2"/>
      <c r="F130" s="93">
        <f>SUM(F124:F129)</f>
        <v>0</v>
      </c>
    </row>
    <row r="131" spans="1:6" x14ac:dyDescent="0.2">
      <c r="A131" s="106"/>
      <c r="B131" s="107" t="s">
        <v>59</v>
      </c>
      <c r="C131" s="108"/>
      <c r="D131" s="109"/>
      <c r="E131" s="1"/>
      <c r="F131" s="110">
        <f>SUM(F94,F98,F113,F121,F130)</f>
        <v>0</v>
      </c>
    </row>
    <row r="132" spans="1:6" x14ac:dyDescent="0.2">
      <c r="A132" s="132"/>
      <c r="B132" s="133"/>
      <c r="C132" s="127"/>
      <c r="D132" s="134"/>
      <c r="E132" s="19"/>
      <c r="F132" s="135"/>
    </row>
    <row r="133" spans="1:6" x14ac:dyDescent="0.2">
      <c r="A133" s="111"/>
      <c r="B133" s="114"/>
      <c r="C133" s="112"/>
      <c r="D133" s="115"/>
      <c r="E133" s="162"/>
      <c r="F133" s="136"/>
    </row>
    <row r="134" spans="1:6" ht="15" x14ac:dyDescent="0.2">
      <c r="A134" s="123" t="s">
        <v>101</v>
      </c>
      <c r="B134" s="124" t="s">
        <v>180</v>
      </c>
      <c r="C134" s="125"/>
      <c r="D134" s="115"/>
      <c r="E134" s="2"/>
      <c r="F134" s="93"/>
    </row>
    <row r="135" spans="1:6" ht="15" x14ac:dyDescent="0.2">
      <c r="A135" s="123" t="s">
        <v>102</v>
      </c>
      <c r="B135" s="124" t="s">
        <v>63</v>
      </c>
      <c r="C135" s="125"/>
      <c r="D135" s="115"/>
      <c r="E135" s="2"/>
      <c r="F135" s="93"/>
    </row>
    <row r="136" spans="1:6" ht="58.5" customHeight="1" x14ac:dyDescent="0.2">
      <c r="A136" s="123"/>
      <c r="B136" s="97" t="s">
        <v>384</v>
      </c>
      <c r="C136" s="125"/>
      <c r="D136" s="115"/>
      <c r="E136" s="2"/>
      <c r="F136" s="93"/>
    </row>
    <row r="137" spans="1:6" ht="70.5" customHeight="1" x14ac:dyDescent="0.2">
      <c r="A137" s="123" t="s">
        <v>103</v>
      </c>
      <c r="B137" s="97" t="s">
        <v>192</v>
      </c>
      <c r="C137" s="125">
        <v>19</v>
      </c>
      <c r="D137" s="115" t="s">
        <v>13</v>
      </c>
      <c r="E137" s="2">
        <v>0</v>
      </c>
      <c r="F137" s="93">
        <f t="shared" ref="F137:F147" si="8">C137*E137</f>
        <v>0</v>
      </c>
    </row>
    <row r="138" spans="1:6" ht="22.5" x14ac:dyDescent="0.2">
      <c r="A138" s="123" t="s">
        <v>104</v>
      </c>
      <c r="B138" s="122" t="s">
        <v>182</v>
      </c>
      <c r="C138" s="125">
        <v>14</v>
      </c>
      <c r="D138" s="115" t="s">
        <v>13</v>
      </c>
      <c r="E138" s="2">
        <v>0</v>
      </c>
      <c r="F138" s="93">
        <f t="shared" si="8"/>
        <v>0</v>
      </c>
    </row>
    <row r="139" spans="1:6" ht="22.5" x14ac:dyDescent="0.2">
      <c r="A139" s="123" t="s">
        <v>105</v>
      </c>
      <c r="B139" s="122" t="s">
        <v>183</v>
      </c>
      <c r="C139" s="125">
        <v>4</v>
      </c>
      <c r="D139" s="115" t="s">
        <v>13</v>
      </c>
      <c r="E139" s="2">
        <v>0</v>
      </c>
      <c r="F139" s="93">
        <f t="shared" si="8"/>
        <v>0</v>
      </c>
    </row>
    <row r="140" spans="1:6" ht="22.5" x14ac:dyDescent="0.2">
      <c r="A140" s="123" t="s">
        <v>106</v>
      </c>
      <c r="B140" s="122" t="s">
        <v>184</v>
      </c>
      <c r="C140" s="125">
        <v>2</v>
      </c>
      <c r="D140" s="115" t="s">
        <v>13</v>
      </c>
      <c r="E140" s="2">
        <v>0</v>
      </c>
      <c r="F140" s="93">
        <f t="shared" si="8"/>
        <v>0</v>
      </c>
    </row>
    <row r="141" spans="1:6" ht="22.5" x14ac:dyDescent="0.2">
      <c r="A141" s="123" t="s">
        <v>179</v>
      </c>
      <c r="B141" s="122" t="s">
        <v>64</v>
      </c>
      <c r="C141" s="125">
        <v>2</v>
      </c>
      <c r="D141" s="115" t="s">
        <v>13</v>
      </c>
      <c r="E141" s="2">
        <v>0</v>
      </c>
      <c r="F141" s="93">
        <f t="shared" si="8"/>
        <v>0</v>
      </c>
    </row>
    <row r="142" spans="1:6" ht="22.5" x14ac:dyDescent="0.2">
      <c r="A142" s="123" t="s">
        <v>181</v>
      </c>
      <c r="B142" s="122" t="s">
        <v>185</v>
      </c>
      <c r="C142" s="125">
        <v>3</v>
      </c>
      <c r="D142" s="115" t="s">
        <v>13</v>
      </c>
      <c r="E142" s="2">
        <v>0</v>
      </c>
      <c r="F142" s="93">
        <f t="shared" si="8"/>
        <v>0</v>
      </c>
    </row>
    <row r="143" spans="1:6" ht="33.75" x14ac:dyDescent="0.2">
      <c r="A143" s="123" t="s">
        <v>186</v>
      </c>
      <c r="B143" s="97" t="s">
        <v>193</v>
      </c>
      <c r="C143" s="125">
        <v>4</v>
      </c>
      <c r="D143" s="115" t="s">
        <v>13</v>
      </c>
      <c r="E143" s="2">
        <v>0</v>
      </c>
      <c r="F143" s="93">
        <f t="shared" si="8"/>
        <v>0</v>
      </c>
    </row>
    <row r="144" spans="1:6" ht="33.75" x14ac:dyDescent="0.2">
      <c r="A144" s="123" t="s">
        <v>187</v>
      </c>
      <c r="B144" s="97" t="s">
        <v>194</v>
      </c>
      <c r="C144" s="125">
        <v>2</v>
      </c>
      <c r="D144" s="115" t="s">
        <v>13</v>
      </c>
      <c r="E144" s="2">
        <v>0</v>
      </c>
      <c r="F144" s="93">
        <f t="shared" si="8"/>
        <v>0</v>
      </c>
    </row>
    <row r="145" spans="1:6" ht="33.75" x14ac:dyDescent="0.2">
      <c r="A145" s="123" t="s">
        <v>188</v>
      </c>
      <c r="B145" s="97" t="s">
        <v>195</v>
      </c>
      <c r="C145" s="125">
        <v>5</v>
      </c>
      <c r="D145" s="115" t="s">
        <v>13</v>
      </c>
      <c r="E145" s="2">
        <v>0</v>
      </c>
      <c r="F145" s="93">
        <f t="shared" si="8"/>
        <v>0</v>
      </c>
    </row>
    <row r="146" spans="1:6" ht="22.5" x14ac:dyDescent="0.2">
      <c r="A146" s="123" t="s">
        <v>189</v>
      </c>
      <c r="B146" s="122" t="s">
        <v>196</v>
      </c>
      <c r="C146" s="125">
        <v>2</v>
      </c>
      <c r="D146" s="115" t="s">
        <v>13</v>
      </c>
      <c r="E146" s="2">
        <v>0</v>
      </c>
      <c r="F146" s="93">
        <f t="shared" si="8"/>
        <v>0</v>
      </c>
    </row>
    <row r="147" spans="1:6" ht="22.5" x14ac:dyDescent="0.2">
      <c r="A147" s="123" t="s">
        <v>191</v>
      </c>
      <c r="B147" s="97" t="s">
        <v>190</v>
      </c>
      <c r="C147" s="125">
        <v>7</v>
      </c>
      <c r="D147" s="115" t="s">
        <v>13</v>
      </c>
      <c r="E147" s="2">
        <v>0</v>
      </c>
      <c r="F147" s="93">
        <f t="shared" si="8"/>
        <v>0</v>
      </c>
    </row>
    <row r="148" spans="1:6" x14ac:dyDescent="0.2">
      <c r="A148" s="123"/>
      <c r="B148" s="129" t="s">
        <v>200</v>
      </c>
      <c r="C148" s="125"/>
      <c r="D148" s="115"/>
      <c r="E148" s="2"/>
      <c r="F148" s="93">
        <f>SUM(F137:F147)</f>
        <v>0</v>
      </c>
    </row>
    <row r="149" spans="1:6" x14ac:dyDescent="0.2">
      <c r="A149" s="123"/>
      <c r="B149" s="129"/>
      <c r="C149" s="125"/>
      <c r="D149" s="115"/>
      <c r="E149" s="2"/>
      <c r="F149" s="93"/>
    </row>
    <row r="150" spans="1:6" ht="15" x14ac:dyDescent="0.2">
      <c r="A150" s="123" t="s">
        <v>172</v>
      </c>
      <c r="B150" s="124" t="s">
        <v>177</v>
      </c>
      <c r="C150" s="125"/>
      <c r="D150" s="115"/>
      <c r="E150" s="2"/>
      <c r="F150" s="93"/>
    </row>
    <row r="151" spans="1:6" ht="45" x14ac:dyDescent="0.2">
      <c r="A151" s="123"/>
      <c r="B151" s="97" t="s">
        <v>385</v>
      </c>
      <c r="C151" s="125"/>
      <c r="D151" s="115"/>
      <c r="E151" s="2"/>
      <c r="F151" s="93">
        <v>0</v>
      </c>
    </row>
    <row r="152" spans="1:6" ht="45" hidden="1" x14ac:dyDescent="0.2">
      <c r="A152" s="123" t="s">
        <v>173</v>
      </c>
      <c r="B152" s="97" t="s">
        <v>386</v>
      </c>
      <c r="C152" s="125">
        <v>69</v>
      </c>
      <c r="D152" s="115" t="s">
        <v>24</v>
      </c>
      <c r="E152" s="2">
        <v>0</v>
      </c>
      <c r="F152" s="93">
        <f>C152*E152</f>
        <v>0</v>
      </c>
    </row>
    <row r="153" spans="1:6" ht="22.5" hidden="1" x14ac:dyDescent="0.2">
      <c r="A153" s="123" t="s">
        <v>174</v>
      </c>
      <c r="B153" s="97" t="s">
        <v>389</v>
      </c>
      <c r="C153" s="125">
        <v>6</v>
      </c>
      <c r="D153" s="115" t="s">
        <v>24</v>
      </c>
      <c r="E153" s="2">
        <v>0</v>
      </c>
      <c r="F153" s="93">
        <f>C153*E153</f>
        <v>0</v>
      </c>
    </row>
    <row r="154" spans="1:6" ht="22.5" hidden="1" x14ac:dyDescent="0.2">
      <c r="A154" s="123" t="s">
        <v>175</v>
      </c>
      <c r="B154" s="97" t="s">
        <v>388</v>
      </c>
      <c r="C154" s="125">
        <v>5</v>
      </c>
      <c r="D154" s="115" t="s">
        <v>21</v>
      </c>
      <c r="E154" s="2">
        <v>0</v>
      </c>
      <c r="F154" s="93">
        <f>C154*E154</f>
        <v>0</v>
      </c>
    </row>
    <row r="155" spans="1:6" ht="22.5" hidden="1" x14ac:dyDescent="0.2">
      <c r="A155" s="123" t="s">
        <v>176</v>
      </c>
      <c r="B155" s="97" t="s">
        <v>387</v>
      </c>
      <c r="C155" s="125">
        <v>5</v>
      </c>
      <c r="D155" s="115" t="s">
        <v>21</v>
      </c>
      <c r="E155" s="2">
        <v>0</v>
      </c>
      <c r="F155" s="93">
        <f>C155*E155</f>
        <v>0</v>
      </c>
    </row>
    <row r="156" spans="1:6" x14ac:dyDescent="0.2">
      <c r="A156" s="123"/>
      <c r="B156" s="129" t="s">
        <v>178</v>
      </c>
      <c r="C156" s="125"/>
      <c r="D156" s="115"/>
      <c r="E156" s="2"/>
      <c r="F156" s="93">
        <f>SUM(F151)</f>
        <v>0</v>
      </c>
    </row>
    <row r="157" spans="1:6" x14ac:dyDescent="0.2">
      <c r="A157" s="106"/>
      <c r="B157" s="107" t="s">
        <v>201</v>
      </c>
      <c r="C157" s="108"/>
      <c r="D157" s="109"/>
      <c r="E157" s="1"/>
      <c r="F157" s="110">
        <f>SUM(F148,F156)</f>
        <v>0</v>
      </c>
    </row>
    <row r="158" spans="1:6" x14ac:dyDescent="0.2">
      <c r="A158" s="132"/>
      <c r="B158" s="133"/>
      <c r="C158" s="127"/>
      <c r="D158" s="134"/>
      <c r="E158" s="19"/>
      <c r="F158" s="135"/>
    </row>
    <row r="159" spans="1:6" x14ac:dyDescent="0.2">
      <c r="A159" s="111"/>
      <c r="B159" s="114"/>
      <c r="C159" s="112"/>
      <c r="D159" s="115"/>
      <c r="E159" s="162"/>
      <c r="F159" s="136"/>
    </row>
    <row r="160" spans="1:6" ht="15" x14ac:dyDescent="0.2">
      <c r="A160" s="137" t="s">
        <v>107</v>
      </c>
      <c r="B160" s="138" t="s">
        <v>55</v>
      </c>
      <c r="C160" s="139"/>
      <c r="D160" s="139"/>
      <c r="E160" s="163"/>
      <c r="F160" s="140"/>
    </row>
    <row r="161" spans="1:10" x14ac:dyDescent="0.2">
      <c r="A161" s="123"/>
      <c r="B161" s="129"/>
      <c r="C161" s="125"/>
      <c r="D161" s="115"/>
      <c r="E161" s="2"/>
      <c r="F161" s="93"/>
    </row>
    <row r="162" spans="1:10" ht="15" x14ac:dyDescent="0.2">
      <c r="A162" s="123" t="s">
        <v>108</v>
      </c>
      <c r="B162" s="124" t="s">
        <v>57</v>
      </c>
      <c r="C162" s="125"/>
      <c r="D162" s="115"/>
      <c r="E162" s="2"/>
      <c r="F162" s="93"/>
    </row>
    <row r="163" spans="1:10" ht="60" customHeight="1" x14ac:dyDescent="0.2">
      <c r="A163" s="123" t="s">
        <v>109</v>
      </c>
      <c r="B163" s="114" t="s">
        <v>408</v>
      </c>
      <c r="C163" s="112">
        <v>1</v>
      </c>
      <c r="D163" s="115" t="s">
        <v>13</v>
      </c>
      <c r="E163" s="2">
        <v>0</v>
      </c>
      <c r="F163" s="93">
        <f>C163*E163</f>
        <v>0</v>
      </c>
    </row>
    <row r="164" spans="1:10" x14ac:dyDescent="0.2">
      <c r="A164" s="123"/>
      <c r="B164" s="129" t="s">
        <v>58</v>
      </c>
      <c r="C164" s="125"/>
      <c r="D164" s="115"/>
      <c r="E164" s="2"/>
      <c r="F164" s="93">
        <f>SUM(F163)</f>
        <v>0</v>
      </c>
    </row>
    <row r="165" spans="1:10" x14ac:dyDescent="0.2">
      <c r="A165" s="123"/>
      <c r="B165" s="129"/>
      <c r="C165" s="125"/>
      <c r="D165" s="115"/>
      <c r="E165" s="2"/>
      <c r="F165" s="93"/>
    </row>
    <row r="166" spans="1:10" ht="15" x14ac:dyDescent="0.2">
      <c r="A166" s="123" t="s">
        <v>110</v>
      </c>
      <c r="B166" s="124" t="s">
        <v>61</v>
      </c>
      <c r="C166" s="125"/>
      <c r="D166" s="115"/>
      <c r="E166" s="2"/>
      <c r="F166" s="93"/>
    </row>
    <row r="167" spans="1:10" x14ac:dyDescent="0.2">
      <c r="A167" s="123" t="s">
        <v>111</v>
      </c>
      <c r="B167" s="114" t="s">
        <v>62</v>
      </c>
      <c r="C167" s="112">
        <v>1</v>
      </c>
      <c r="D167" s="115" t="s">
        <v>51</v>
      </c>
      <c r="E167" s="2">
        <v>0</v>
      </c>
      <c r="F167" s="93">
        <f t="shared" ref="F167:F174" si="9">C167*E167</f>
        <v>0</v>
      </c>
    </row>
    <row r="168" spans="1:10" x14ac:dyDescent="0.2">
      <c r="A168" s="123" t="s">
        <v>597</v>
      </c>
      <c r="B168" s="114" t="s">
        <v>411</v>
      </c>
      <c r="C168" s="112">
        <v>120</v>
      </c>
      <c r="D168" s="115" t="s">
        <v>38</v>
      </c>
      <c r="E168" s="2">
        <v>0</v>
      </c>
      <c r="F168" s="93">
        <f t="shared" si="9"/>
        <v>0</v>
      </c>
    </row>
    <row r="169" spans="1:10" x14ac:dyDescent="0.2">
      <c r="A169" s="123" t="s">
        <v>598</v>
      </c>
      <c r="B169" s="114" t="s">
        <v>410</v>
      </c>
      <c r="C169" s="112">
        <v>30</v>
      </c>
      <c r="D169" s="115" t="s">
        <v>38</v>
      </c>
      <c r="E169" s="2">
        <v>0</v>
      </c>
      <c r="F169" s="93">
        <f t="shared" ref="F169" si="10">C169*E169</f>
        <v>0</v>
      </c>
    </row>
    <row r="170" spans="1:10" ht="22.5" x14ac:dyDescent="0.2">
      <c r="A170" s="123" t="s">
        <v>599</v>
      </c>
      <c r="B170" s="114" t="s">
        <v>452</v>
      </c>
      <c r="C170" s="112">
        <v>3</v>
      </c>
      <c r="D170" s="115" t="s">
        <v>13</v>
      </c>
      <c r="E170" s="2">
        <v>0</v>
      </c>
      <c r="F170" s="93">
        <f t="shared" ref="F170" si="11">C170*E170</f>
        <v>0</v>
      </c>
    </row>
    <row r="171" spans="1:10" x14ac:dyDescent="0.2">
      <c r="A171" s="123" t="s">
        <v>600</v>
      </c>
      <c r="B171" s="114" t="s">
        <v>52</v>
      </c>
      <c r="C171" s="112">
        <v>1</v>
      </c>
      <c r="D171" s="115" t="s">
        <v>13</v>
      </c>
      <c r="E171" s="2">
        <v>0</v>
      </c>
      <c r="F171" s="93">
        <f t="shared" si="9"/>
        <v>0</v>
      </c>
    </row>
    <row r="172" spans="1:10" x14ac:dyDescent="0.2">
      <c r="A172" s="123" t="s">
        <v>601</v>
      </c>
      <c r="B172" s="114" t="s">
        <v>53</v>
      </c>
      <c r="C172" s="112">
        <v>1</v>
      </c>
      <c r="D172" s="115" t="s">
        <v>13</v>
      </c>
      <c r="E172" s="2">
        <v>0</v>
      </c>
      <c r="F172" s="93">
        <f t="shared" si="9"/>
        <v>0</v>
      </c>
    </row>
    <row r="173" spans="1:10" x14ac:dyDescent="0.2">
      <c r="A173" s="123" t="s">
        <v>602</v>
      </c>
      <c r="B173" s="122" t="s">
        <v>54</v>
      </c>
      <c r="C173" s="112">
        <v>1</v>
      </c>
      <c r="D173" s="115" t="s">
        <v>13</v>
      </c>
      <c r="E173" s="2">
        <v>0</v>
      </c>
      <c r="F173" s="93">
        <f t="shared" si="9"/>
        <v>0</v>
      </c>
    </row>
    <row r="174" spans="1:10" ht="22.5" x14ac:dyDescent="0.2">
      <c r="A174" s="123" t="s">
        <v>603</v>
      </c>
      <c r="B174" s="122" t="s">
        <v>409</v>
      </c>
      <c r="C174" s="112">
        <v>1</v>
      </c>
      <c r="D174" s="115" t="s">
        <v>13</v>
      </c>
      <c r="E174" s="2">
        <v>0</v>
      </c>
      <c r="F174" s="93">
        <f t="shared" si="9"/>
        <v>0</v>
      </c>
    </row>
    <row r="175" spans="1:10" ht="22.5" x14ac:dyDescent="0.2">
      <c r="A175" s="123" t="s">
        <v>604</v>
      </c>
      <c r="B175" s="122" t="s">
        <v>424</v>
      </c>
      <c r="C175" s="112">
        <v>1</v>
      </c>
      <c r="D175" s="115" t="s">
        <v>13</v>
      </c>
      <c r="E175" s="2">
        <v>0</v>
      </c>
      <c r="F175" s="93">
        <f t="shared" ref="F175" si="12">C175*E175</f>
        <v>0</v>
      </c>
    </row>
    <row r="176" spans="1:10" x14ac:dyDescent="0.2">
      <c r="A176" s="123"/>
      <c r="B176" s="129" t="s">
        <v>60</v>
      </c>
      <c r="C176" s="125"/>
      <c r="D176" s="115"/>
      <c r="E176" s="2"/>
      <c r="F176" s="93">
        <f>SUM(F167:F175)</f>
        <v>0</v>
      </c>
      <c r="G176" s="130"/>
      <c r="H176" s="131"/>
      <c r="I176" s="113"/>
      <c r="J176" s="113"/>
    </row>
    <row r="177" spans="1:6" x14ac:dyDescent="0.2">
      <c r="A177" s="106"/>
      <c r="B177" s="107" t="s">
        <v>56</v>
      </c>
      <c r="C177" s="108"/>
      <c r="D177" s="109"/>
      <c r="E177" s="1"/>
      <c r="F177" s="110">
        <f>SUM(F164,F176)</f>
        <v>0</v>
      </c>
    </row>
    <row r="178" spans="1:6" s="143" customFormat="1" x14ac:dyDescent="0.2">
      <c r="A178" s="141"/>
      <c r="B178" s="142"/>
      <c r="C178" s="78"/>
      <c r="E178" s="164"/>
      <c r="F178" s="144"/>
    </row>
    <row r="179" spans="1:6" s="143" customFormat="1" x14ac:dyDescent="0.2">
      <c r="A179" s="141"/>
      <c r="B179" s="142"/>
      <c r="C179" s="78"/>
      <c r="E179" s="164"/>
      <c r="F179" s="144"/>
    </row>
    <row r="180" spans="1:6" s="143" customFormat="1" x14ac:dyDescent="0.2">
      <c r="A180" s="141"/>
      <c r="B180" s="142"/>
      <c r="C180" s="78"/>
      <c r="E180" s="164"/>
      <c r="F180" s="144"/>
    </row>
    <row r="181" spans="1:6" s="143" customFormat="1" x14ac:dyDescent="0.2">
      <c r="A181" s="141"/>
      <c r="B181" s="142"/>
      <c r="C181" s="78"/>
      <c r="E181" s="164"/>
      <c r="F181" s="144"/>
    </row>
    <row r="182" spans="1:6" s="143" customFormat="1" x14ac:dyDescent="0.2">
      <c r="A182" s="141"/>
      <c r="B182" s="142"/>
      <c r="C182" s="78"/>
      <c r="E182" s="164"/>
      <c r="F182" s="144"/>
    </row>
    <row r="183" spans="1:6" s="143" customFormat="1" x14ac:dyDescent="0.2">
      <c r="A183" s="141"/>
      <c r="B183" s="142"/>
      <c r="C183" s="78"/>
      <c r="E183" s="164"/>
      <c r="F183" s="144"/>
    </row>
    <row r="184" spans="1:6" s="143" customFormat="1" x14ac:dyDescent="0.2">
      <c r="A184" s="141"/>
      <c r="B184" s="142"/>
      <c r="C184" s="78"/>
      <c r="E184" s="164"/>
      <c r="F184" s="144"/>
    </row>
    <row r="185" spans="1:6" s="143" customFormat="1" x14ac:dyDescent="0.2">
      <c r="A185" s="141"/>
      <c r="B185" s="142"/>
      <c r="C185" s="78"/>
      <c r="E185" s="164"/>
      <c r="F185" s="144"/>
    </row>
    <row r="186" spans="1:6" s="143" customFormat="1" x14ac:dyDescent="0.2">
      <c r="A186" s="141"/>
      <c r="B186" s="142"/>
      <c r="C186" s="78"/>
      <c r="E186" s="164"/>
      <c r="F186" s="144"/>
    </row>
    <row r="187" spans="1:6" s="143" customFormat="1" x14ac:dyDescent="0.2">
      <c r="A187" s="141"/>
      <c r="B187" s="142"/>
      <c r="C187" s="78"/>
      <c r="E187" s="164"/>
      <c r="F187" s="144"/>
    </row>
    <row r="188" spans="1:6" s="63" customFormat="1" x14ac:dyDescent="0.2">
      <c r="A188" s="145"/>
      <c r="B188" s="146"/>
      <c r="C188" s="78"/>
      <c r="E188" s="165"/>
      <c r="F188" s="147"/>
    </row>
    <row r="189" spans="1:6" x14ac:dyDescent="0.2">
      <c r="A189" s="148"/>
      <c r="B189" s="149"/>
      <c r="C189" s="150"/>
      <c r="D189" s="151"/>
    </row>
    <row r="191" spans="1:6" x14ac:dyDescent="0.2">
      <c r="A191" s="148"/>
    </row>
    <row r="192" spans="1:6" x14ac:dyDescent="0.2">
      <c r="A192" s="148"/>
    </row>
    <row r="193" spans="1:1" x14ac:dyDescent="0.2">
      <c r="A193" s="148"/>
    </row>
    <row r="194" spans="1:1" x14ac:dyDescent="0.2">
      <c r="A194" s="148"/>
    </row>
    <row r="195" spans="1:1" x14ac:dyDescent="0.2">
      <c r="A195" s="148"/>
    </row>
    <row r="196" spans="1:1" x14ac:dyDescent="0.2">
      <c r="A196" s="148"/>
    </row>
    <row r="197" spans="1:1" x14ac:dyDescent="0.2">
      <c r="A197" s="148"/>
    </row>
    <row r="198" spans="1:1" x14ac:dyDescent="0.2">
      <c r="A198" s="148"/>
    </row>
    <row r="199" spans="1:1" x14ac:dyDescent="0.2">
      <c r="A199" s="148"/>
    </row>
    <row r="200" spans="1:1" x14ac:dyDescent="0.2">
      <c r="A200" s="148"/>
    </row>
    <row r="201" spans="1:1" x14ac:dyDescent="0.2">
      <c r="A201" s="148"/>
    </row>
    <row r="202" spans="1:1" x14ac:dyDescent="0.2">
      <c r="A202" s="148"/>
    </row>
    <row r="203" spans="1:1" x14ac:dyDescent="0.2">
      <c r="A203" s="148"/>
    </row>
    <row r="204" spans="1:1" x14ac:dyDescent="0.2">
      <c r="A204" s="148"/>
    </row>
    <row r="205" spans="1:1" x14ac:dyDescent="0.2">
      <c r="A205" s="148"/>
    </row>
    <row r="206" spans="1:1" x14ac:dyDescent="0.2">
      <c r="A206" s="148"/>
    </row>
    <row r="207" spans="1:1" x14ac:dyDescent="0.2">
      <c r="A207" s="148"/>
    </row>
    <row r="208" spans="1:1" x14ac:dyDescent="0.2">
      <c r="A208" s="148"/>
    </row>
    <row r="209" spans="1:1" x14ac:dyDescent="0.2">
      <c r="A209" s="148"/>
    </row>
    <row r="210" spans="1:1" x14ac:dyDescent="0.2">
      <c r="A210" s="148"/>
    </row>
    <row r="211" spans="1:1" x14ac:dyDescent="0.2">
      <c r="A211" s="148"/>
    </row>
    <row r="212" spans="1:1" x14ac:dyDescent="0.2">
      <c r="A212" s="148"/>
    </row>
    <row r="213" spans="1:1" x14ac:dyDescent="0.2">
      <c r="A213" s="148"/>
    </row>
    <row r="214" spans="1:1" x14ac:dyDescent="0.2">
      <c r="A214" s="148"/>
    </row>
    <row r="215" spans="1:1" x14ac:dyDescent="0.2">
      <c r="A215" s="148"/>
    </row>
    <row r="216" spans="1:1" x14ac:dyDescent="0.2">
      <c r="A216" s="148"/>
    </row>
    <row r="217" spans="1:1" x14ac:dyDescent="0.2">
      <c r="A217" s="148"/>
    </row>
    <row r="218" spans="1:1" x14ac:dyDescent="0.2">
      <c r="A218" s="148"/>
    </row>
    <row r="219" spans="1:1" x14ac:dyDescent="0.2">
      <c r="A219" s="148"/>
    </row>
    <row r="220" spans="1:1" x14ac:dyDescent="0.2">
      <c r="A220" s="148"/>
    </row>
    <row r="221" spans="1:1" x14ac:dyDescent="0.2">
      <c r="A221" s="148"/>
    </row>
    <row r="222" spans="1:1" x14ac:dyDescent="0.2">
      <c r="A222" s="148"/>
    </row>
    <row r="223" spans="1:1" x14ac:dyDescent="0.2">
      <c r="A223" s="148"/>
    </row>
    <row r="224" spans="1:1" x14ac:dyDescent="0.2">
      <c r="A224" s="148"/>
    </row>
    <row r="225" spans="1:1" x14ac:dyDescent="0.2">
      <c r="A225" s="148"/>
    </row>
    <row r="226" spans="1:1" x14ac:dyDescent="0.2">
      <c r="A226" s="148"/>
    </row>
    <row r="227" spans="1:1" x14ac:dyDescent="0.2">
      <c r="A227" s="148"/>
    </row>
    <row r="228" spans="1:1" x14ac:dyDescent="0.2">
      <c r="A228" s="148"/>
    </row>
    <row r="229" spans="1:1" x14ac:dyDescent="0.2">
      <c r="A229" s="148"/>
    </row>
    <row r="230" spans="1:1" x14ac:dyDescent="0.2">
      <c r="A230" s="148"/>
    </row>
    <row r="231" spans="1:1" x14ac:dyDescent="0.2">
      <c r="A231" s="148"/>
    </row>
    <row r="232" spans="1:1" x14ac:dyDescent="0.2">
      <c r="A232" s="148"/>
    </row>
    <row r="233" spans="1:1" x14ac:dyDescent="0.2">
      <c r="A233" s="148"/>
    </row>
    <row r="234" spans="1:1" x14ac:dyDescent="0.2">
      <c r="A234" s="148"/>
    </row>
    <row r="235" spans="1:1" x14ac:dyDescent="0.2">
      <c r="A235" s="148"/>
    </row>
    <row r="236" spans="1:1" x14ac:dyDescent="0.2">
      <c r="A236" s="148"/>
    </row>
    <row r="237" spans="1:1" x14ac:dyDescent="0.2">
      <c r="A237" s="148"/>
    </row>
    <row r="238" spans="1:1" x14ac:dyDescent="0.2">
      <c r="A238" s="148"/>
    </row>
    <row r="239" spans="1:1" x14ac:dyDescent="0.2">
      <c r="A239" s="148"/>
    </row>
    <row r="240" spans="1:1" x14ac:dyDescent="0.2">
      <c r="A240" s="148"/>
    </row>
    <row r="241" spans="1:1" x14ac:dyDescent="0.2">
      <c r="A241" s="148"/>
    </row>
    <row r="242" spans="1:1" x14ac:dyDescent="0.2">
      <c r="A242" s="148"/>
    </row>
    <row r="243" spans="1:1" x14ac:dyDescent="0.2">
      <c r="A243" s="148"/>
    </row>
    <row r="244" spans="1:1" x14ac:dyDescent="0.2">
      <c r="A244" s="148"/>
    </row>
    <row r="245" spans="1:1" x14ac:dyDescent="0.2">
      <c r="A245" s="148"/>
    </row>
    <row r="246" spans="1:1" x14ac:dyDescent="0.2">
      <c r="A246" s="148"/>
    </row>
    <row r="247" spans="1:1" x14ac:dyDescent="0.2">
      <c r="A247" s="148"/>
    </row>
    <row r="248" spans="1:1" x14ac:dyDescent="0.2">
      <c r="A248" s="148"/>
    </row>
    <row r="249" spans="1:1" x14ac:dyDescent="0.2">
      <c r="A249" s="148"/>
    </row>
    <row r="250" spans="1:1" x14ac:dyDescent="0.2">
      <c r="A250" s="148"/>
    </row>
    <row r="251" spans="1:1" x14ac:dyDescent="0.2">
      <c r="A251" s="148"/>
    </row>
    <row r="252" spans="1:1" x14ac:dyDescent="0.2">
      <c r="A252" s="148"/>
    </row>
    <row r="253" spans="1:1" x14ac:dyDescent="0.2">
      <c r="A253" s="148"/>
    </row>
    <row r="254" spans="1:1" x14ac:dyDescent="0.2">
      <c r="A254" s="148"/>
    </row>
    <row r="255" spans="1:1" x14ac:dyDescent="0.2">
      <c r="A255" s="148"/>
    </row>
    <row r="256" spans="1:1" x14ac:dyDescent="0.2">
      <c r="A256" s="148"/>
    </row>
    <row r="257" spans="1:1" x14ac:dyDescent="0.2">
      <c r="A257" s="148"/>
    </row>
    <row r="258" spans="1:1" x14ac:dyDescent="0.2">
      <c r="A258" s="148"/>
    </row>
    <row r="259" spans="1:1" x14ac:dyDescent="0.2">
      <c r="A259" s="148"/>
    </row>
    <row r="260" spans="1:1" x14ac:dyDescent="0.2">
      <c r="A260" s="148"/>
    </row>
    <row r="261" spans="1:1" x14ac:dyDescent="0.2">
      <c r="A261" s="148"/>
    </row>
    <row r="262" spans="1:1" x14ac:dyDescent="0.2">
      <c r="A262" s="148"/>
    </row>
    <row r="263" spans="1:1" x14ac:dyDescent="0.2">
      <c r="A263" s="148"/>
    </row>
    <row r="264" spans="1:1" x14ac:dyDescent="0.2">
      <c r="A264" s="148"/>
    </row>
    <row r="265" spans="1:1" x14ac:dyDescent="0.2">
      <c r="A265" s="148"/>
    </row>
    <row r="266" spans="1:1" x14ac:dyDescent="0.2">
      <c r="A266" s="148"/>
    </row>
    <row r="267" spans="1:1" x14ac:dyDescent="0.2">
      <c r="A267" s="148"/>
    </row>
    <row r="268" spans="1:1" x14ac:dyDescent="0.2">
      <c r="A268" s="148"/>
    </row>
    <row r="269" spans="1:1" x14ac:dyDescent="0.2">
      <c r="A269" s="148"/>
    </row>
    <row r="270" spans="1:1" x14ac:dyDescent="0.2">
      <c r="A270" s="148"/>
    </row>
    <row r="271" spans="1:1" x14ac:dyDescent="0.2">
      <c r="A271" s="148"/>
    </row>
    <row r="272" spans="1:1" x14ac:dyDescent="0.2">
      <c r="A272" s="148"/>
    </row>
    <row r="273" spans="1:1" x14ac:dyDescent="0.2">
      <c r="A273" s="148"/>
    </row>
    <row r="274" spans="1:1" x14ac:dyDescent="0.2">
      <c r="A274" s="148"/>
    </row>
    <row r="275" spans="1:1" x14ac:dyDescent="0.2">
      <c r="A275" s="148"/>
    </row>
    <row r="276" spans="1:1" x14ac:dyDescent="0.2">
      <c r="A276" s="148"/>
    </row>
    <row r="277" spans="1:1" x14ac:dyDescent="0.2">
      <c r="A277" s="148"/>
    </row>
    <row r="278" spans="1:1" x14ac:dyDescent="0.2">
      <c r="A278" s="148"/>
    </row>
    <row r="279" spans="1:1" x14ac:dyDescent="0.2">
      <c r="A279" s="148"/>
    </row>
    <row r="280" spans="1:1" x14ac:dyDescent="0.2">
      <c r="A280" s="148"/>
    </row>
    <row r="281" spans="1:1" x14ac:dyDescent="0.2">
      <c r="A281" s="148"/>
    </row>
    <row r="282" spans="1:1" x14ac:dyDescent="0.2">
      <c r="A282" s="148"/>
    </row>
    <row r="283" spans="1:1" x14ac:dyDescent="0.2">
      <c r="A283" s="148"/>
    </row>
    <row r="284" spans="1:1" x14ac:dyDescent="0.2">
      <c r="A284" s="148"/>
    </row>
    <row r="285" spans="1:1" x14ac:dyDescent="0.2">
      <c r="A285" s="148"/>
    </row>
    <row r="286" spans="1:1" x14ac:dyDescent="0.2">
      <c r="A286" s="148"/>
    </row>
    <row r="287" spans="1:1" x14ac:dyDescent="0.2">
      <c r="A287" s="148"/>
    </row>
    <row r="288" spans="1:1" x14ac:dyDescent="0.2">
      <c r="A288" s="148"/>
    </row>
    <row r="289" spans="1:1" x14ac:dyDescent="0.2">
      <c r="A289" s="148"/>
    </row>
    <row r="290" spans="1:1" x14ac:dyDescent="0.2">
      <c r="A290" s="148"/>
    </row>
    <row r="291" spans="1:1" x14ac:dyDescent="0.2">
      <c r="A291" s="148"/>
    </row>
    <row r="292" spans="1:1" x14ac:dyDescent="0.2">
      <c r="A292" s="148"/>
    </row>
    <row r="293" spans="1:1" x14ac:dyDescent="0.2">
      <c r="A293" s="148"/>
    </row>
    <row r="294" spans="1:1" x14ac:dyDescent="0.2">
      <c r="A294" s="148"/>
    </row>
    <row r="295" spans="1:1" x14ac:dyDescent="0.2">
      <c r="A295" s="148"/>
    </row>
    <row r="296" spans="1:1" x14ac:dyDescent="0.2">
      <c r="A296" s="148"/>
    </row>
    <row r="297" spans="1:1" x14ac:dyDescent="0.2">
      <c r="A297" s="148"/>
    </row>
    <row r="298" spans="1:1" x14ac:dyDescent="0.2">
      <c r="A298" s="148"/>
    </row>
    <row r="299" spans="1:1" x14ac:dyDescent="0.2">
      <c r="A299" s="148"/>
    </row>
    <row r="300" spans="1:1" x14ac:dyDescent="0.2">
      <c r="A300" s="148"/>
    </row>
    <row r="301" spans="1:1" x14ac:dyDescent="0.2">
      <c r="A301" s="148"/>
    </row>
    <row r="302" spans="1:1" x14ac:dyDescent="0.2">
      <c r="A302" s="148"/>
    </row>
    <row r="303" spans="1:1" x14ac:dyDescent="0.2">
      <c r="A303" s="148"/>
    </row>
    <row r="304" spans="1:1" x14ac:dyDescent="0.2">
      <c r="A304" s="148"/>
    </row>
    <row r="305" spans="1:1" x14ac:dyDescent="0.2">
      <c r="A305" s="148"/>
    </row>
    <row r="306" spans="1:1" x14ac:dyDescent="0.2">
      <c r="A306" s="148"/>
    </row>
    <row r="307" spans="1:1" x14ac:dyDescent="0.2">
      <c r="A307" s="148"/>
    </row>
    <row r="308" spans="1:1" x14ac:dyDescent="0.2">
      <c r="A308" s="148"/>
    </row>
    <row r="309" spans="1:1" x14ac:dyDescent="0.2">
      <c r="A309" s="148"/>
    </row>
    <row r="310" spans="1:1" x14ac:dyDescent="0.2">
      <c r="A310" s="148"/>
    </row>
    <row r="311" spans="1:1" x14ac:dyDescent="0.2">
      <c r="A311" s="148"/>
    </row>
  </sheetData>
  <sheetProtection algorithmName="SHA-512" hashValue="1358Ne3B/8ovpyDP29rxA93gXIT83/lwudGS3H9X/u571kBcWc/gpqPW2gT/iXUmob7fauQXsollCiiAUhuvWg==" saltValue="1V5P2MpncGlq6K7W7R65Iw==" spinCount="100000" sheet="1" objects="1" scenarios="1"/>
  <phoneticPr fontId="10" type="noConversion"/>
  <pageMargins left="0.98425196850393704" right="0.59055118110236227" top="0.78740157480314965" bottom="0.39370078740157483" header="0.39370078740157483" footer="0.19685039370078741"/>
  <pageSetup paperSize="9" orientation="portrait" r:id="rId1"/>
  <headerFooter alignWithMargins="0">
    <oddHeader>&amp;L&amp;"Arial,Poševno"&amp;9      Most čez Krko v Cerkjah ob Krki; št. projekta: 11-19&amp;R&amp;"Arial,Poševno"&amp;9IKB, d.o.o.</oddHeader>
    <oddFooter>&amp;R&amp;"Arial,Poševno"&amp;9&amp;P/&amp;N</oddFooter>
  </headerFooter>
  <rowBreaks count="1" manualBreakCount="1">
    <brk id="14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2:G31"/>
  <sheetViews>
    <sheetView view="pageBreakPreview" zoomScaleNormal="100" zoomScaleSheetLayoutView="100" workbookViewId="0">
      <selection activeCell="B26" sqref="B26"/>
    </sheetView>
  </sheetViews>
  <sheetFormatPr defaultRowHeight="15" x14ac:dyDescent="0.25"/>
  <cols>
    <col min="1" max="1" width="11.28515625" style="8" customWidth="1"/>
    <col min="2" max="2" width="53.7109375" style="3" customWidth="1"/>
    <col min="3" max="3" width="14.7109375" style="8" customWidth="1"/>
    <col min="4" max="4" width="15.140625" style="8" customWidth="1"/>
    <col min="5" max="5" width="10.85546875" style="8" customWidth="1"/>
    <col min="6" max="6" width="15.140625" style="8" customWidth="1"/>
    <col min="7" max="7" width="10.85546875" style="8" customWidth="1"/>
    <col min="8" max="16384" width="9.140625" style="3"/>
  </cols>
  <sheetData>
    <row r="2" spans="1:7" x14ac:dyDescent="0.25">
      <c r="A2" s="43" t="s">
        <v>558</v>
      </c>
      <c r="B2" s="43"/>
      <c r="C2" s="43"/>
      <c r="D2" s="43"/>
      <c r="E2" s="43"/>
      <c r="F2" s="43"/>
      <c r="G2" s="43"/>
    </row>
    <row r="3" spans="1:7" x14ac:dyDescent="0.25">
      <c r="A3" s="42" t="s">
        <v>205</v>
      </c>
      <c r="B3" s="42" t="s">
        <v>206</v>
      </c>
      <c r="C3" s="42" t="s">
        <v>207</v>
      </c>
      <c r="D3" s="42" t="s">
        <v>208</v>
      </c>
      <c r="E3" s="42" t="s">
        <v>209</v>
      </c>
      <c r="F3" s="42" t="s">
        <v>210</v>
      </c>
      <c r="G3" s="42" t="s">
        <v>211</v>
      </c>
    </row>
    <row r="4" spans="1:7" x14ac:dyDescent="0.25">
      <c r="A4" s="5" t="s">
        <v>212</v>
      </c>
      <c r="B4" s="6" t="s">
        <v>213</v>
      </c>
      <c r="C4" s="7" t="s">
        <v>214</v>
      </c>
      <c r="D4" s="7">
        <v>9000</v>
      </c>
      <c r="E4" s="7">
        <v>55</v>
      </c>
      <c r="F4" s="7">
        <v>38.81</v>
      </c>
      <c r="G4" s="7" t="s">
        <v>215</v>
      </c>
    </row>
    <row r="5" spans="1:7" x14ac:dyDescent="0.25">
      <c r="A5" s="5" t="s">
        <v>216</v>
      </c>
      <c r="B5" s="6" t="s">
        <v>217</v>
      </c>
      <c r="C5" s="7" t="s">
        <v>214</v>
      </c>
      <c r="D5" s="7">
        <v>9000</v>
      </c>
      <c r="E5" s="7">
        <v>22</v>
      </c>
      <c r="F5" s="7">
        <v>15.52</v>
      </c>
      <c r="G5" s="7" t="s">
        <v>215</v>
      </c>
    </row>
    <row r="6" spans="1:7" x14ac:dyDescent="0.25">
      <c r="A6" s="5" t="s">
        <v>218</v>
      </c>
      <c r="B6" s="6" t="s">
        <v>219</v>
      </c>
      <c r="C6" s="7" t="s">
        <v>220</v>
      </c>
      <c r="D6" s="7">
        <v>6570</v>
      </c>
      <c r="E6" s="7">
        <v>22</v>
      </c>
      <c r="F6" s="7">
        <v>1.1599999999999999</v>
      </c>
      <c r="G6" s="7" t="s">
        <v>215</v>
      </c>
    </row>
    <row r="7" spans="1:7" x14ac:dyDescent="0.25">
      <c r="A7" s="5" t="s">
        <v>221</v>
      </c>
      <c r="B7" s="6" t="s">
        <v>222</v>
      </c>
      <c r="C7" s="7" t="s">
        <v>220</v>
      </c>
      <c r="D7" s="7">
        <v>5512</v>
      </c>
      <c r="E7" s="7">
        <v>22</v>
      </c>
      <c r="F7" s="7">
        <v>0.97</v>
      </c>
      <c r="G7" s="7" t="s">
        <v>215</v>
      </c>
    </row>
    <row r="8" spans="1:7" x14ac:dyDescent="0.25">
      <c r="A8" s="5" t="s">
        <v>223</v>
      </c>
      <c r="B8" s="6" t="s">
        <v>224</v>
      </c>
      <c r="C8" s="7" t="s">
        <v>225</v>
      </c>
      <c r="D8" s="7">
        <v>6712</v>
      </c>
      <c r="E8" s="7">
        <v>22</v>
      </c>
      <c r="F8" s="7">
        <v>1.75</v>
      </c>
      <c r="G8" s="7" t="s">
        <v>215</v>
      </c>
    </row>
    <row r="9" spans="1:7" x14ac:dyDescent="0.25">
      <c r="A9" s="5" t="s">
        <v>226</v>
      </c>
      <c r="B9" s="6" t="s">
        <v>227</v>
      </c>
      <c r="C9" s="7" t="s">
        <v>228</v>
      </c>
      <c r="D9" s="7">
        <v>6900</v>
      </c>
      <c r="E9" s="7">
        <v>11</v>
      </c>
      <c r="F9" s="7">
        <v>6.83</v>
      </c>
      <c r="G9" s="7" t="s">
        <v>229</v>
      </c>
    </row>
    <row r="10" spans="1:7" x14ac:dyDescent="0.25">
      <c r="A10" s="5" t="s">
        <v>230</v>
      </c>
      <c r="B10" s="6" t="s">
        <v>231</v>
      </c>
      <c r="C10" s="7" t="s">
        <v>232</v>
      </c>
      <c r="D10" s="7">
        <v>1050</v>
      </c>
      <c r="E10" s="7">
        <v>22</v>
      </c>
      <c r="F10" s="7">
        <v>1.1599999999999999</v>
      </c>
      <c r="G10" s="7" t="s">
        <v>229</v>
      </c>
    </row>
    <row r="11" spans="1:7" x14ac:dyDescent="0.25">
      <c r="A11" s="5" t="s">
        <v>233</v>
      </c>
      <c r="B11" s="6" t="s">
        <v>234</v>
      </c>
      <c r="C11" s="7" t="s">
        <v>235</v>
      </c>
      <c r="D11" s="7">
        <v>2000</v>
      </c>
      <c r="E11" s="7">
        <v>77</v>
      </c>
      <c r="F11" s="7">
        <v>12.32</v>
      </c>
      <c r="G11" s="7" t="s">
        <v>229</v>
      </c>
    </row>
    <row r="12" spans="1:7" x14ac:dyDescent="0.25">
      <c r="A12" s="5" t="s">
        <v>236</v>
      </c>
      <c r="B12" s="6" t="s">
        <v>237</v>
      </c>
      <c r="C12" s="7" t="s">
        <v>238</v>
      </c>
      <c r="D12" s="7">
        <v>4500</v>
      </c>
      <c r="E12" s="7">
        <v>46</v>
      </c>
      <c r="F12" s="7">
        <v>5.59</v>
      </c>
      <c r="G12" s="7" t="s">
        <v>229</v>
      </c>
    </row>
    <row r="13" spans="1:7" x14ac:dyDescent="0.25">
      <c r="A13" s="5" t="s">
        <v>239</v>
      </c>
      <c r="B13" s="6" t="s">
        <v>240</v>
      </c>
      <c r="C13" s="7" t="s">
        <v>238</v>
      </c>
      <c r="D13" s="7">
        <v>1255</v>
      </c>
      <c r="E13" s="7">
        <v>2</v>
      </c>
      <c r="F13" s="7">
        <v>7.0000000000000007E-2</v>
      </c>
      <c r="G13" s="7" t="s">
        <v>229</v>
      </c>
    </row>
    <row r="14" spans="1:7" x14ac:dyDescent="0.25">
      <c r="A14" s="5" t="s">
        <v>241</v>
      </c>
      <c r="B14" s="6" t="s">
        <v>242</v>
      </c>
      <c r="C14" s="7" t="s">
        <v>238</v>
      </c>
      <c r="D14" s="7">
        <v>3155</v>
      </c>
      <c r="E14" s="7">
        <v>2</v>
      </c>
      <c r="F14" s="7">
        <v>0.18</v>
      </c>
      <c r="G14" s="7" t="s">
        <v>229</v>
      </c>
    </row>
    <row r="15" spans="1:7" x14ac:dyDescent="0.25">
      <c r="A15" s="5" t="s">
        <v>243</v>
      </c>
      <c r="B15" s="6" t="s">
        <v>244</v>
      </c>
      <c r="C15" s="7" t="s">
        <v>245</v>
      </c>
      <c r="D15" s="7">
        <v>4870</v>
      </c>
      <c r="E15" s="7">
        <v>515</v>
      </c>
      <c r="F15" s="7">
        <v>50.16</v>
      </c>
      <c r="G15" s="7" t="s">
        <v>229</v>
      </c>
    </row>
    <row r="16" spans="1:7" x14ac:dyDescent="0.25">
      <c r="A16" s="5" t="s">
        <v>246</v>
      </c>
      <c r="B16" s="6" t="s">
        <v>247</v>
      </c>
      <c r="C16" s="7" t="s">
        <v>248</v>
      </c>
      <c r="D16" s="7">
        <v>4000</v>
      </c>
      <c r="E16" s="7">
        <v>945</v>
      </c>
      <c r="F16" s="7">
        <v>26.46</v>
      </c>
      <c r="G16" s="7" t="s">
        <v>249</v>
      </c>
    </row>
    <row r="17" spans="1:7" x14ac:dyDescent="0.25">
      <c r="A17" s="5" t="s">
        <v>250</v>
      </c>
      <c r="B17" s="6" t="s">
        <v>251</v>
      </c>
      <c r="C17" s="7" t="s">
        <v>252</v>
      </c>
      <c r="D17" s="7">
        <v>1760</v>
      </c>
      <c r="E17" s="7">
        <v>22</v>
      </c>
      <c r="F17" s="7">
        <v>0.87</v>
      </c>
      <c r="G17" s="7" t="s">
        <v>229</v>
      </c>
    </row>
    <row r="18" spans="1:7" x14ac:dyDescent="0.25">
      <c r="A18" s="5" t="s">
        <v>253</v>
      </c>
      <c r="B18" s="6" t="s">
        <v>254</v>
      </c>
      <c r="C18" s="7" t="s">
        <v>252</v>
      </c>
      <c r="D18" s="7">
        <v>1560</v>
      </c>
      <c r="E18" s="7">
        <v>120</v>
      </c>
      <c r="F18" s="7">
        <v>4.21</v>
      </c>
      <c r="G18" s="7" t="s">
        <v>229</v>
      </c>
    </row>
    <row r="19" spans="1:7" x14ac:dyDescent="0.25">
      <c r="A19" s="5" t="s">
        <v>255</v>
      </c>
      <c r="B19" s="6" t="s">
        <v>256</v>
      </c>
      <c r="C19" s="7" t="s">
        <v>252</v>
      </c>
      <c r="D19" s="7">
        <v>1560</v>
      </c>
      <c r="E19" s="7">
        <v>4</v>
      </c>
      <c r="F19" s="7">
        <v>0.14000000000000001</v>
      </c>
      <c r="G19" s="7" t="s">
        <v>229</v>
      </c>
    </row>
    <row r="20" spans="1:7" x14ac:dyDescent="0.25">
      <c r="A20" s="5" t="s">
        <v>257</v>
      </c>
      <c r="B20" s="6" t="s">
        <v>258</v>
      </c>
      <c r="C20" s="7" t="s">
        <v>259</v>
      </c>
      <c r="D20" s="7">
        <v>150</v>
      </c>
      <c r="E20" s="7">
        <v>1545</v>
      </c>
      <c r="F20" s="7">
        <v>0.14000000000000001</v>
      </c>
      <c r="G20" s="7" t="s">
        <v>229</v>
      </c>
    </row>
    <row r="21" spans="1:7" x14ac:dyDescent="0.25">
      <c r="A21" s="5" t="s">
        <v>260</v>
      </c>
      <c r="B21" s="6" t="s">
        <v>261</v>
      </c>
      <c r="C21" s="7" t="s">
        <v>262</v>
      </c>
      <c r="D21" s="7">
        <v>1541</v>
      </c>
      <c r="E21" s="7">
        <v>22</v>
      </c>
      <c r="F21" s="7">
        <v>0.41</v>
      </c>
      <c r="G21" s="7" t="s">
        <v>229</v>
      </c>
    </row>
    <row r="22" spans="1:7" x14ac:dyDescent="0.25">
      <c r="A22" s="5" t="s">
        <v>263</v>
      </c>
      <c r="B22" s="6" t="s">
        <v>264</v>
      </c>
      <c r="C22" s="7" t="s">
        <v>265</v>
      </c>
      <c r="D22" s="7">
        <v>1410</v>
      </c>
      <c r="E22" s="7">
        <v>280</v>
      </c>
      <c r="F22" s="7">
        <v>2.5299999999999998</v>
      </c>
      <c r="G22" s="7" t="s">
        <v>229</v>
      </c>
    </row>
    <row r="23" spans="1:7" x14ac:dyDescent="0.25">
      <c r="A23" s="5" t="s">
        <v>266</v>
      </c>
      <c r="B23" s="6" t="s">
        <v>267</v>
      </c>
      <c r="C23" s="7" t="s">
        <v>265</v>
      </c>
      <c r="D23" s="7">
        <v>1090</v>
      </c>
      <c r="E23" s="7">
        <v>4</v>
      </c>
      <c r="F23" s="7">
        <v>2.8000000000000001E-2</v>
      </c>
      <c r="G23" s="7" t="s">
        <v>229</v>
      </c>
    </row>
    <row r="24" spans="1:7" x14ac:dyDescent="0.25">
      <c r="A24" s="5" t="s">
        <v>268</v>
      </c>
      <c r="B24" s="6" t="s">
        <v>269</v>
      </c>
      <c r="C24" s="7" t="s">
        <v>265</v>
      </c>
      <c r="D24" s="7">
        <v>1490</v>
      </c>
      <c r="E24" s="7">
        <v>4</v>
      </c>
      <c r="F24" s="7">
        <v>3.7999999999999999E-2</v>
      </c>
      <c r="G24" s="7" t="s">
        <v>229</v>
      </c>
    </row>
    <row r="25" spans="1:7" x14ac:dyDescent="0.25">
      <c r="A25" s="5" t="s">
        <v>270</v>
      </c>
      <c r="B25" s="6" t="s">
        <v>271</v>
      </c>
      <c r="C25" s="7" t="s">
        <v>265</v>
      </c>
      <c r="D25" s="7">
        <v>650</v>
      </c>
      <c r="E25" s="7">
        <v>8</v>
      </c>
      <c r="F25" s="7">
        <v>3.4000000000000002E-2</v>
      </c>
      <c r="G25" s="7" t="s">
        <v>229</v>
      </c>
    </row>
    <row r="26" spans="1:7" x14ac:dyDescent="0.25">
      <c r="A26" s="5" t="s">
        <v>272</v>
      </c>
      <c r="B26" s="6" t="s">
        <v>271</v>
      </c>
      <c r="C26" s="7" t="s">
        <v>265</v>
      </c>
      <c r="D26" s="7">
        <v>500</v>
      </c>
      <c r="E26" s="7">
        <v>8</v>
      </c>
      <c r="F26" s="7">
        <v>2.5999999999999999E-2</v>
      </c>
      <c r="G26" s="7" t="s">
        <v>229</v>
      </c>
    </row>
    <row r="27" spans="1:7" x14ac:dyDescent="0.25">
      <c r="A27" s="5" t="s">
        <v>273</v>
      </c>
      <c r="B27" s="6" t="s">
        <v>274</v>
      </c>
      <c r="C27" s="7" t="s">
        <v>252</v>
      </c>
      <c r="D27" s="7">
        <v>4495</v>
      </c>
      <c r="E27" s="7">
        <v>46</v>
      </c>
      <c r="F27" s="7">
        <v>4.45</v>
      </c>
      <c r="G27" s="7" t="s">
        <v>229</v>
      </c>
    </row>
    <row r="28" spans="1:7" x14ac:dyDescent="0.25">
      <c r="A28" s="5" t="s">
        <v>275</v>
      </c>
      <c r="B28" s="6" t="s">
        <v>276</v>
      </c>
      <c r="C28" s="7" t="s">
        <v>252</v>
      </c>
      <c r="D28" s="7">
        <v>1255</v>
      </c>
      <c r="E28" s="7">
        <v>2</v>
      </c>
      <c r="F28" s="7">
        <v>5.3999999999999999E-2</v>
      </c>
      <c r="G28" s="7" t="s">
        <v>229</v>
      </c>
    </row>
    <row r="29" spans="1:7" x14ac:dyDescent="0.25">
      <c r="A29" s="5" t="s">
        <v>277</v>
      </c>
      <c r="B29" s="6" t="s">
        <v>278</v>
      </c>
      <c r="C29" s="7" t="s">
        <v>252</v>
      </c>
      <c r="D29" s="7">
        <v>3155</v>
      </c>
      <c r="E29" s="7">
        <v>2</v>
      </c>
      <c r="F29" s="7">
        <v>0.13600000000000001</v>
      </c>
      <c r="G29" s="7" t="s">
        <v>229</v>
      </c>
    </row>
    <row r="30" spans="1:7" x14ac:dyDescent="0.25">
      <c r="A30" s="5" t="s">
        <v>279</v>
      </c>
      <c r="B30" s="6" t="s">
        <v>280</v>
      </c>
      <c r="C30" s="7" t="s">
        <v>252</v>
      </c>
      <c r="D30" s="7">
        <v>650</v>
      </c>
      <c r="E30" s="7">
        <v>4</v>
      </c>
      <c r="F30" s="7">
        <v>5.8500000000000003E-2</v>
      </c>
      <c r="G30" s="7" t="s">
        <v>229</v>
      </c>
    </row>
    <row r="31" spans="1:7" x14ac:dyDescent="0.25">
      <c r="A31" s="5" t="s">
        <v>281</v>
      </c>
      <c r="B31" s="6" t="s">
        <v>280</v>
      </c>
      <c r="C31" s="7" t="s">
        <v>252</v>
      </c>
      <c r="D31" s="7">
        <v>500</v>
      </c>
      <c r="E31" s="7">
        <v>4</v>
      </c>
      <c r="F31" s="7">
        <v>4.4999999999999998E-2</v>
      </c>
      <c r="G31" s="7" t="s">
        <v>229</v>
      </c>
    </row>
  </sheetData>
  <sheetProtection algorithmName="SHA-512" hashValue="ao3Ovx2NR0pAaSIuoo85O+v5P9AxpxxNxcgp3xJoEJyHu3c8CmSJupGR+YBxNfPxMpNenkoopM4BhVRJL3R/Ow==" saltValue="BKBiI4zWI6q5FNkusiyyig==" spinCount="100000" sheet="1" objects="1" scenarios="1"/>
  <mergeCells count="1">
    <mergeCell ref="A2:G2"/>
  </mergeCells>
  <pageMargins left="0.98425196850393704" right="0.59055118110236227" top="0.78740157480314965" bottom="0.39370078740157483" header="0.39370078740157483" footer="0.19685039370078741"/>
  <pageSetup paperSize="9" orientation="landscape" r:id="rId1"/>
  <headerFooter alignWithMargins="0">
    <oddHeader>&amp;L&amp;"Arial,Poševno"&amp;9      Most čez Krko v Cerkjah ob Krki; št. projekta: 11-19&amp;R&amp;"Arial,Poševno"&amp;9IKB, d.o.o.</oddHeader>
    <oddFooter>&amp;R&amp;"Arial,Poševno"&amp;9&amp;P/&amp;N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2:C28"/>
  <sheetViews>
    <sheetView view="pageBreakPreview" zoomScaleNormal="100" zoomScaleSheetLayoutView="100" workbookViewId="0">
      <selection activeCell="B28" sqref="B28"/>
    </sheetView>
  </sheetViews>
  <sheetFormatPr defaultRowHeight="15" x14ac:dyDescent="0.25"/>
  <cols>
    <col min="1" max="1" width="10.28515625" style="8" customWidth="1"/>
    <col min="2" max="2" width="65" style="3" customWidth="1"/>
    <col min="3" max="3" width="11.85546875" style="8" customWidth="1"/>
    <col min="4" max="16384" width="9.140625" style="3"/>
  </cols>
  <sheetData>
    <row r="2" spans="1:3" x14ac:dyDescent="0.25">
      <c r="A2" s="43" t="s">
        <v>559</v>
      </c>
      <c r="B2" s="43"/>
      <c r="C2" s="43"/>
    </row>
    <row r="3" spans="1:3" x14ac:dyDescent="0.25">
      <c r="A3" s="4" t="s">
        <v>205</v>
      </c>
      <c r="B3" s="4" t="s">
        <v>206</v>
      </c>
      <c r="C3" s="4" t="s">
        <v>209</v>
      </c>
    </row>
    <row r="4" spans="1:3" x14ac:dyDescent="0.25">
      <c r="A4" s="5" t="s">
        <v>282</v>
      </c>
      <c r="B4" s="15" t="s">
        <v>436</v>
      </c>
      <c r="C4" s="7">
        <v>22</v>
      </c>
    </row>
    <row r="5" spans="1:3" x14ac:dyDescent="0.25">
      <c r="A5" s="5" t="s">
        <v>283</v>
      </c>
      <c r="B5" s="15" t="s">
        <v>437</v>
      </c>
      <c r="C5" s="7">
        <v>105</v>
      </c>
    </row>
    <row r="6" spans="1:3" x14ac:dyDescent="0.25">
      <c r="A6" s="5" t="s">
        <v>284</v>
      </c>
      <c r="B6" s="15" t="s">
        <v>438</v>
      </c>
      <c r="C6" s="7">
        <v>84</v>
      </c>
    </row>
    <row r="7" spans="1:3" x14ac:dyDescent="0.25">
      <c r="A7" s="5" t="s">
        <v>285</v>
      </c>
      <c r="B7" s="15" t="s">
        <v>439</v>
      </c>
      <c r="C7" s="7">
        <v>616</v>
      </c>
    </row>
    <row r="8" spans="1:3" x14ac:dyDescent="0.25">
      <c r="A8" s="5" t="s">
        <v>286</v>
      </c>
      <c r="B8" s="15" t="s">
        <v>440</v>
      </c>
      <c r="C8" s="7">
        <v>216</v>
      </c>
    </row>
    <row r="9" spans="1:3" x14ac:dyDescent="0.25">
      <c r="A9" s="5" t="s">
        <v>287</v>
      </c>
      <c r="B9" s="15" t="s">
        <v>441</v>
      </c>
      <c r="C9" s="7">
        <v>584</v>
      </c>
    </row>
    <row r="10" spans="1:3" x14ac:dyDescent="0.25">
      <c r="A10" s="5" t="s">
        <v>288</v>
      </c>
      <c r="B10" s="15" t="s">
        <v>442</v>
      </c>
      <c r="C10" s="7">
        <v>584</v>
      </c>
    </row>
    <row r="11" spans="1:3" x14ac:dyDescent="0.25">
      <c r="A11" s="5" t="s">
        <v>289</v>
      </c>
      <c r="B11" s="15" t="s">
        <v>443</v>
      </c>
      <c r="C11" s="7">
        <v>16</v>
      </c>
    </row>
    <row r="12" spans="1:3" x14ac:dyDescent="0.25">
      <c r="A12" s="5" t="s">
        <v>290</v>
      </c>
      <c r="B12" s="15" t="s">
        <v>444</v>
      </c>
      <c r="C12" s="7">
        <v>32</v>
      </c>
    </row>
    <row r="13" spans="1:3" x14ac:dyDescent="0.25">
      <c r="A13" s="5" t="s">
        <v>291</v>
      </c>
      <c r="B13" s="6" t="s">
        <v>292</v>
      </c>
      <c r="C13" s="7">
        <v>1627</v>
      </c>
    </row>
    <row r="14" spans="1:3" x14ac:dyDescent="0.25">
      <c r="A14" s="5" t="s">
        <v>293</v>
      </c>
      <c r="B14" s="6" t="s">
        <v>294</v>
      </c>
      <c r="C14" s="7">
        <v>632</v>
      </c>
    </row>
    <row r="15" spans="1:3" x14ac:dyDescent="0.25">
      <c r="A15" s="5" t="s">
        <v>295</v>
      </c>
      <c r="B15" s="16" t="s">
        <v>445</v>
      </c>
      <c r="C15" s="7">
        <v>3794</v>
      </c>
    </row>
    <row r="16" spans="1:3" x14ac:dyDescent="0.25">
      <c r="A16" s="5" t="s">
        <v>296</v>
      </c>
      <c r="B16" s="16" t="s">
        <v>446</v>
      </c>
      <c r="C16" s="7">
        <v>1256</v>
      </c>
    </row>
    <row r="17" spans="1:3" x14ac:dyDescent="0.25">
      <c r="A17" s="5" t="s">
        <v>297</v>
      </c>
      <c r="B17" s="6" t="s">
        <v>298</v>
      </c>
      <c r="C17" s="7">
        <v>96</v>
      </c>
    </row>
    <row r="18" spans="1:3" x14ac:dyDescent="0.25">
      <c r="A18" s="5" t="s">
        <v>299</v>
      </c>
      <c r="B18" s="6" t="s">
        <v>300</v>
      </c>
      <c r="C18" s="7">
        <v>2167</v>
      </c>
    </row>
    <row r="19" spans="1:3" x14ac:dyDescent="0.25">
      <c r="A19" s="5" t="s">
        <v>301</v>
      </c>
      <c r="B19" s="6" t="s">
        <v>302</v>
      </c>
      <c r="C19" s="7">
        <v>632</v>
      </c>
    </row>
    <row r="20" spans="1:3" x14ac:dyDescent="0.25">
      <c r="A20" s="5" t="s">
        <v>303</v>
      </c>
      <c r="B20" s="6" t="s">
        <v>304</v>
      </c>
      <c r="C20" s="7">
        <v>88</v>
      </c>
    </row>
    <row r="21" spans="1:3" x14ac:dyDescent="0.25">
      <c r="A21" s="5" t="s">
        <v>305</v>
      </c>
      <c r="B21" s="6" t="s">
        <v>306</v>
      </c>
      <c r="C21" s="7">
        <v>1064</v>
      </c>
    </row>
    <row r="22" spans="1:3" x14ac:dyDescent="0.25">
      <c r="A22" s="5" t="s">
        <v>307</v>
      </c>
      <c r="B22" s="6" t="s">
        <v>308</v>
      </c>
      <c r="C22" s="7">
        <v>9450</v>
      </c>
    </row>
    <row r="23" spans="1:3" x14ac:dyDescent="0.25">
      <c r="A23" s="5" t="s">
        <v>309</v>
      </c>
      <c r="B23" s="15" t="s">
        <v>435</v>
      </c>
      <c r="C23" s="7">
        <v>3090</v>
      </c>
    </row>
    <row r="24" spans="1:3" x14ac:dyDescent="0.25">
      <c r="A24" s="5" t="s">
        <v>310</v>
      </c>
      <c r="B24" s="16" t="s">
        <v>448</v>
      </c>
      <c r="C24" s="7">
        <v>77</v>
      </c>
    </row>
    <row r="25" spans="1:3" x14ac:dyDescent="0.25">
      <c r="A25" s="5" t="s">
        <v>311</v>
      </c>
      <c r="B25" s="9" t="s">
        <v>379</v>
      </c>
      <c r="C25" s="7">
        <v>308</v>
      </c>
    </row>
    <row r="26" spans="1:3" x14ac:dyDescent="0.25">
      <c r="A26" s="5" t="s">
        <v>312</v>
      </c>
      <c r="B26" s="9" t="s">
        <v>378</v>
      </c>
      <c r="C26" s="7">
        <v>308</v>
      </c>
    </row>
    <row r="27" spans="1:3" x14ac:dyDescent="0.25">
      <c r="A27" s="5" t="s">
        <v>313</v>
      </c>
      <c r="B27" s="16" t="s">
        <v>449</v>
      </c>
      <c r="C27" s="7" t="s">
        <v>314</v>
      </c>
    </row>
    <row r="28" spans="1:3" ht="32.25" x14ac:dyDescent="0.3">
      <c r="A28" s="5" t="s">
        <v>315</v>
      </c>
      <c r="B28" s="17" t="s">
        <v>447</v>
      </c>
      <c r="C28" s="7">
        <v>77</v>
      </c>
    </row>
  </sheetData>
  <sheetProtection algorithmName="SHA-512" hashValue="rA12b8ON5SloRyd9LUDMIRzMW4es3UNFT1rsKzFlh8nWubO0UC0x91S0uG1tFYQLYwrNg74lEoEkivxcuObc/w==" saltValue="D6c9wsseOHgVbh1MUp5tAw==" spinCount="100000" sheet="1" objects="1" scenarios="1"/>
  <mergeCells count="1">
    <mergeCell ref="A2:C2"/>
  </mergeCells>
  <pageMargins left="0.98425196850393704" right="0.59055118110236227" top="0.78740157480314965" bottom="0.39370078740157483" header="0.39370078740157483" footer="0.19685039370078741"/>
  <pageSetup paperSize="9" orientation="portrait" r:id="rId1"/>
  <headerFooter alignWithMargins="0">
    <oddHeader>&amp;L&amp;"Arial,Poševno"&amp;9      Most čez Krko v Cerkjah ob Krki; št. projekta: 11-19&amp;R&amp;"Arial,Poševno"&amp;9IKB, d.o.o.</oddHeader>
    <oddFooter>&amp;R&amp;"Arial,Poševno"&amp;9&amp;P/&amp;N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2:D33"/>
  <sheetViews>
    <sheetView view="pageBreakPreview" topLeftCell="A10" zoomScaleNormal="100" zoomScaleSheetLayoutView="100" workbookViewId="0">
      <selection activeCell="B22" sqref="B22"/>
    </sheetView>
  </sheetViews>
  <sheetFormatPr defaultRowHeight="15" x14ac:dyDescent="0.25"/>
  <cols>
    <col min="1" max="1" width="8.85546875" style="8" bestFit="1" customWidth="1"/>
    <col min="2" max="2" width="88.42578125" style="3" customWidth="1"/>
    <col min="3" max="3" width="10.5703125" style="8" customWidth="1"/>
    <col min="4" max="4" width="23.7109375" style="8" customWidth="1"/>
    <col min="5" max="16384" width="9.140625" style="3"/>
  </cols>
  <sheetData>
    <row r="2" spans="1:4" x14ac:dyDescent="0.25">
      <c r="A2" s="43" t="s">
        <v>560</v>
      </c>
      <c r="B2" s="43"/>
      <c r="C2" s="43"/>
      <c r="D2" s="43"/>
    </row>
    <row r="3" spans="1:4" x14ac:dyDescent="0.25">
      <c r="A3" s="42" t="s">
        <v>205</v>
      </c>
      <c r="B3" s="42" t="s">
        <v>206</v>
      </c>
      <c r="C3" s="42" t="s">
        <v>316</v>
      </c>
      <c r="D3" s="42" t="s">
        <v>317</v>
      </c>
    </row>
    <row r="4" spans="1:4" ht="45" x14ac:dyDescent="0.25">
      <c r="A4" s="5" t="s">
        <v>318</v>
      </c>
      <c r="B4" s="15" t="s">
        <v>426</v>
      </c>
      <c r="C4" s="7">
        <v>253.67</v>
      </c>
      <c r="D4" s="20" t="s">
        <v>319</v>
      </c>
    </row>
    <row r="5" spans="1:4" x14ac:dyDescent="0.25">
      <c r="A5" s="5" t="s">
        <v>320</v>
      </c>
      <c r="B5" s="15" t="s">
        <v>427</v>
      </c>
      <c r="C5" s="7">
        <v>9.4499999999999993</v>
      </c>
      <c r="D5" s="46" t="s">
        <v>321</v>
      </c>
    </row>
    <row r="6" spans="1:4" x14ac:dyDescent="0.25">
      <c r="A6" s="5" t="s">
        <v>322</v>
      </c>
      <c r="B6" s="15" t="s">
        <v>428</v>
      </c>
      <c r="C6" s="7">
        <v>9.99</v>
      </c>
      <c r="D6" s="47"/>
    </row>
    <row r="7" spans="1:4" x14ac:dyDescent="0.25">
      <c r="A7" s="5" t="s">
        <v>323</v>
      </c>
      <c r="B7" s="15" t="s">
        <v>428</v>
      </c>
      <c r="C7" s="7">
        <v>9.99</v>
      </c>
      <c r="D7" s="47"/>
    </row>
    <row r="8" spans="1:4" x14ac:dyDescent="0.25">
      <c r="A8" s="5" t="s">
        <v>324</v>
      </c>
      <c r="B8" s="15" t="s">
        <v>429</v>
      </c>
      <c r="C8" s="7">
        <v>24</v>
      </c>
      <c r="D8" s="47"/>
    </row>
    <row r="9" spans="1:4" x14ac:dyDescent="0.25">
      <c r="A9" s="5" t="s">
        <v>325</v>
      </c>
      <c r="B9" s="15" t="s">
        <v>430</v>
      </c>
      <c r="C9" s="7">
        <v>14.98</v>
      </c>
      <c r="D9" s="48"/>
    </row>
    <row r="10" spans="1:4" x14ac:dyDescent="0.25">
      <c r="A10" s="5" t="s">
        <v>326</v>
      </c>
      <c r="B10" s="6" t="s">
        <v>327</v>
      </c>
      <c r="C10" s="7">
        <v>74.88</v>
      </c>
      <c r="D10" s="49" t="s">
        <v>328</v>
      </c>
    </row>
    <row r="11" spans="1:4" x14ac:dyDescent="0.25">
      <c r="A11" s="5" t="s">
        <v>329</v>
      </c>
      <c r="B11" s="6" t="s">
        <v>330</v>
      </c>
      <c r="C11" s="7">
        <v>5.03</v>
      </c>
      <c r="D11" s="50"/>
    </row>
    <row r="12" spans="1:4" x14ac:dyDescent="0.25">
      <c r="A12" s="5" t="s">
        <v>331</v>
      </c>
      <c r="B12" s="13" t="s">
        <v>397</v>
      </c>
      <c r="C12" s="11" t="s">
        <v>381</v>
      </c>
      <c r="D12" s="50"/>
    </row>
    <row r="13" spans="1:4" x14ac:dyDescent="0.25">
      <c r="A13" s="5" t="s">
        <v>332</v>
      </c>
      <c r="B13" s="13" t="s">
        <v>395</v>
      </c>
      <c r="C13" s="11" t="s">
        <v>380</v>
      </c>
      <c r="D13" s="50"/>
    </row>
    <row r="14" spans="1:4" x14ac:dyDescent="0.25">
      <c r="A14" s="5" t="s">
        <v>333</v>
      </c>
      <c r="B14" s="13" t="s">
        <v>396</v>
      </c>
      <c r="C14" s="11" t="s">
        <v>380</v>
      </c>
      <c r="D14" s="51"/>
    </row>
    <row r="15" spans="1:4" x14ac:dyDescent="0.25">
      <c r="A15" s="5" t="s">
        <v>334</v>
      </c>
      <c r="B15" s="6" t="s">
        <v>335</v>
      </c>
      <c r="C15" s="7">
        <v>104.83</v>
      </c>
      <c r="D15" s="49" t="s">
        <v>336</v>
      </c>
    </row>
    <row r="16" spans="1:4" x14ac:dyDescent="0.25">
      <c r="A16" s="5" t="s">
        <v>337</v>
      </c>
      <c r="B16" s="6" t="s">
        <v>338</v>
      </c>
      <c r="C16" s="7">
        <v>92.25</v>
      </c>
      <c r="D16" s="50"/>
    </row>
    <row r="17" spans="1:4" x14ac:dyDescent="0.25">
      <c r="A17" s="5" t="s">
        <v>339</v>
      </c>
      <c r="B17" s="6" t="s">
        <v>340</v>
      </c>
      <c r="C17" s="7">
        <v>8.26</v>
      </c>
      <c r="D17" s="50"/>
    </row>
    <row r="18" spans="1:4" x14ac:dyDescent="0.25">
      <c r="A18" s="5" t="s">
        <v>341</v>
      </c>
      <c r="B18" s="6" t="s">
        <v>342</v>
      </c>
      <c r="C18" s="7">
        <v>310.35000000000002</v>
      </c>
      <c r="D18" s="50"/>
    </row>
    <row r="19" spans="1:4" ht="29.25" customHeight="1" x14ac:dyDescent="0.25">
      <c r="A19" s="5" t="s">
        <v>343</v>
      </c>
      <c r="B19" s="12" t="s">
        <v>393</v>
      </c>
      <c r="C19" s="11" t="s">
        <v>381</v>
      </c>
      <c r="D19" s="50"/>
    </row>
    <row r="20" spans="1:4" x14ac:dyDescent="0.25">
      <c r="A20" s="5" t="s">
        <v>344</v>
      </c>
      <c r="B20" s="6" t="s">
        <v>345</v>
      </c>
      <c r="C20" s="11" t="s">
        <v>381</v>
      </c>
      <c r="D20" s="50"/>
    </row>
    <row r="21" spans="1:4" x14ac:dyDescent="0.25">
      <c r="A21" s="5" t="s">
        <v>346</v>
      </c>
      <c r="B21" s="6" t="s">
        <v>347</v>
      </c>
      <c r="C21" s="11" t="s">
        <v>381</v>
      </c>
      <c r="D21" s="51"/>
    </row>
    <row r="22" spans="1:4" x14ac:dyDescent="0.25">
      <c r="A22" s="5" t="s">
        <v>348</v>
      </c>
      <c r="B22" s="18" t="s">
        <v>450</v>
      </c>
      <c r="C22" s="7">
        <v>214.14</v>
      </c>
      <c r="D22" s="49" t="s">
        <v>349</v>
      </c>
    </row>
    <row r="23" spans="1:4" x14ac:dyDescent="0.25">
      <c r="A23" s="5" t="s">
        <v>350</v>
      </c>
      <c r="B23" s="18" t="s">
        <v>451</v>
      </c>
      <c r="C23" s="7">
        <v>59.07</v>
      </c>
      <c r="D23" s="50"/>
    </row>
    <row r="24" spans="1:4" x14ac:dyDescent="0.25">
      <c r="A24" s="5" t="s">
        <v>351</v>
      </c>
      <c r="B24" s="6" t="s">
        <v>352</v>
      </c>
      <c r="C24" s="7">
        <v>21.83</v>
      </c>
      <c r="D24" s="50"/>
    </row>
    <row r="25" spans="1:4" x14ac:dyDescent="0.25">
      <c r="A25" s="5" t="s">
        <v>353</v>
      </c>
      <c r="B25" s="6" t="s">
        <v>354</v>
      </c>
      <c r="C25" s="7">
        <v>89.18</v>
      </c>
      <c r="D25" s="50"/>
    </row>
    <row r="26" spans="1:4" x14ac:dyDescent="0.25">
      <c r="A26" s="5" t="s">
        <v>355</v>
      </c>
      <c r="B26" s="6" t="s">
        <v>356</v>
      </c>
      <c r="C26" s="7">
        <v>10.050000000000001</v>
      </c>
      <c r="D26" s="50"/>
    </row>
    <row r="27" spans="1:4" x14ac:dyDescent="0.25">
      <c r="A27" s="5" t="s">
        <v>357</v>
      </c>
      <c r="B27" s="6" t="s">
        <v>358</v>
      </c>
      <c r="C27" s="11" t="s">
        <v>382</v>
      </c>
      <c r="D27" s="50"/>
    </row>
    <row r="28" spans="1:4" x14ac:dyDescent="0.25">
      <c r="A28" s="5" t="s">
        <v>359</v>
      </c>
      <c r="B28" s="13" t="s">
        <v>399</v>
      </c>
      <c r="C28" s="14" t="s">
        <v>382</v>
      </c>
      <c r="D28" s="50"/>
    </row>
    <row r="29" spans="1:4" x14ac:dyDescent="0.25">
      <c r="A29" s="5" t="s">
        <v>360</v>
      </c>
      <c r="B29" s="6" t="s">
        <v>361</v>
      </c>
      <c r="C29" s="11" t="s">
        <v>382</v>
      </c>
      <c r="D29" s="50"/>
    </row>
    <row r="30" spans="1:4" x14ac:dyDescent="0.25">
      <c r="A30" s="5" t="s">
        <v>362</v>
      </c>
      <c r="B30" s="6" t="s">
        <v>363</v>
      </c>
      <c r="C30" s="11" t="s">
        <v>382</v>
      </c>
      <c r="D30" s="50"/>
    </row>
    <row r="31" spans="1:4" x14ac:dyDescent="0.25">
      <c r="A31" s="5" t="s">
        <v>364</v>
      </c>
      <c r="B31" s="13" t="s">
        <v>398</v>
      </c>
      <c r="C31" s="14" t="s">
        <v>382</v>
      </c>
      <c r="D31" s="50"/>
    </row>
    <row r="32" spans="1:4" x14ac:dyDescent="0.25">
      <c r="A32" s="5" t="s">
        <v>365</v>
      </c>
      <c r="B32" s="6" t="s">
        <v>366</v>
      </c>
      <c r="C32" s="11" t="s">
        <v>382</v>
      </c>
      <c r="D32" s="51"/>
    </row>
    <row r="33" spans="1:4" x14ac:dyDescent="0.25">
      <c r="A33" s="10"/>
      <c r="B33" s="44" t="s">
        <v>400</v>
      </c>
      <c r="C33" s="45"/>
      <c r="D33" s="45"/>
    </row>
  </sheetData>
  <sheetProtection algorithmName="SHA-512" hashValue="7a3EMseDV8QYb6fgL3p/jN8uOJH65+k/Y7Devr6H7/vi9U9foXzmUoZxzMIZflkBeW3cL2ZSAS9VXLxXcCeIrA==" saltValue="tRkIlyRk0tf2QmB+Syg90A==" spinCount="100000" sheet="1" objects="1" scenarios="1"/>
  <mergeCells count="6">
    <mergeCell ref="B33:D33"/>
    <mergeCell ref="A2:D2"/>
    <mergeCell ref="D5:D9"/>
    <mergeCell ref="D10:D14"/>
    <mergeCell ref="D15:D21"/>
    <mergeCell ref="D22:D32"/>
  </mergeCells>
  <pageMargins left="0.98425196850393704" right="0.59055118110236227" top="0.78740157480314965" bottom="0.39370078740157483" header="0.39370078740157483" footer="0.19685039370078741"/>
  <pageSetup paperSize="9" orientation="landscape" r:id="rId1"/>
  <headerFooter alignWithMargins="0">
    <oddHeader>&amp;L&amp;"Arial,Poševno"&amp;9      Most čez Krko v Cerkjah ob Krki; št. projekta: 11-19&amp;R&amp;"Arial,Poševno"&amp;9IKB, d.o.o.</oddHeader>
    <oddFooter>&amp;R&amp;"Arial,Poševno"&amp;9&amp;P/&amp;N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2:L72"/>
  <sheetViews>
    <sheetView view="pageBreakPreview" zoomScaleNormal="100" zoomScaleSheetLayoutView="100" workbookViewId="0">
      <selection activeCell="F31" sqref="F31"/>
    </sheetView>
  </sheetViews>
  <sheetFormatPr defaultRowHeight="15" x14ac:dyDescent="0.25"/>
  <cols>
    <col min="1" max="1" width="9.140625" style="37"/>
    <col min="2" max="2" width="22.7109375" style="37" bestFit="1" customWidth="1"/>
    <col min="3" max="3" width="12.42578125" style="37" bestFit="1" customWidth="1"/>
    <col min="4" max="4" width="4.85546875" style="37" bestFit="1" customWidth="1"/>
    <col min="5" max="5" width="12.42578125" style="37" bestFit="1" customWidth="1"/>
    <col min="6" max="6" width="13.28515625" style="37" bestFit="1" customWidth="1"/>
    <col min="7" max="7" width="15.28515625" style="37" customWidth="1"/>
    <col min="8" max="8" width="18.42578125" style="37" bestFit="1" customWidth="1"/>
    <col min="9" max="9" width="13.140625" style="37" bestFit="1" customWidth="1"/>
    <col min="10" max="10" width="10" style="37" customWidth="1"/>
    <col min="11" max="11" width="9.140625" style="37" customWidth="1"/>
    <col min="12" max="16384" width="9.140625" style="37"/>
  </cols>
  <sheetData>
    <row r="2" spans="1:12" ht="18.75" x14ac:dyDescent="0.3">
      <c r="A2" s="52" t="s">
        <v>561</v>
      </c>
      <c r="B2" s="52"/>
      <c r="C2" s="52"/>
      <c r="D2" s="52"/>
      <c r="E2" s="52"/>
      <c r="F2" s="52"/>
      <c r="G2" s="52"/>
      <c r="H2" s="52"/>
      <c r="I2" s="52"/>
      <c r="J2" s="52"/>
      <c r="K2" s="40"/>
      <c r="L2" s="40"/>
    </row>
    <row r="3" spans="1:12" x14ac:dyDescent="0.25">
      <c r="A3" s="23" t="s">
        <v>563</v>
      </c>
      <c r="B3" s="23" t="s">
        <v>564</v>
      </c>
      <c r="C3" s="23"/>
      <c r="D3" s="23"/>
      <c r="E3" s="23"/>
      <c r="F3" s="23"/>
      <c r="G3" s="23" t="s">
        <v>454</v>
      </c>
      <c r="H3" s="41" t="s">
        <v>455</v>
      </c>
      <c r="I3" s="23"/>
      <c r="J3" s="23"/>
    </row>
    <row r="4" spans="1:12" x14ac:dyDescent="0.25">
      <c r="A4" s="24" t="s">
        <v>456</v>
      </c>
      <c r="B4" s="23" t="s">
        <v>457</v>
      </c>
      <c r="C4" s="23"/>
      <c r="D4" s="23"/>
      <c r="E4" s="23"/>
      <c r="F4" s="23"/>
      <c r="G4" s="23" t="s">
        <v>458</v>
      </c>
      <c r="H4" s="23">
        <v>7850</v>
      </c>
      <c r="I4" s="23" t="s">
        <v>459</v>
      </c>
      <c r="J4" s="23"/>
    </row>
    <row r="5" spans="1:12" x14ac:dyDescent="0.25">
      <c r="A5" s="23"/>
      <c r="B5" s="23"/>
      <c r="C5" s="23"/>
      <c r="D5" s="23"/>
      <c r="E5" s="23"/>
      <c r="F5" s="23"/>
      <c r="G5" s="23"/>
      <c r="H5" s="23"/>
      <c r="I5" s="23"/>
      <c r="J5" s="23"/>
    </row>
    <row r="6" spans="1:12" s="38" customFormat="1" ht="24.75" customHeight="1" x14ac:dyDescent="0.2">
      <c r="A6" s="25" t="s">
        <v>460</v>
      </c>
      <c r="B6" s="25" t="s">
        <v>461</v>
      </c>
      <c r="C6" s="25" t="s">
        <v>462</v>
      </c>
      <c r="D6" s="25" t="s">
        <v>401</v>
      </c>
      <c r="E6" s="25" t="s">
        <v>463</v>
      </c>
      <c r="F6" s="25" t="s">
        <v>464</v>
      </c>
      <c r="G6" s="25" t="s">
        <v>465</v>
      </c>
      <c r="H6" s="25" t="s">
        <v>466</v>
      </c>
      <c r="I6" s="25" t="s">
        <v>467</v>
      </c>
      <c r="J6" s="25" t="s">
        <v>468</v>
      </c>
    </row>
    <row r="7" spans="1:12" x14ac:dyDescent="0.25">
      <c r="A7" s="26"/>
      <c r="B7" s="26"/>
      <c r="C7" s="26"/>
      <c r="D7" s="26"/>
      <c r="E7" s="27"/>
      <c r="F7" s="27"/>
      <c r="G7" s="28"/>
      <c r="H7" s="28"/>
      <c r="I7" s="27"/>
      <c r="J7" s="26"/>
    </row>
    <row r="8" spans="1:12" x14ac:dyDescent="0.25">
      <c r="A8" s="29">
        <v>1</v>
      </c>
      <c r="B8" s="30" t="s">
        <v>469</v>
      </c>
      <c r="C8" s="30">
        <v>8994</v>
      </c>
      <c r="D8" s="30">
        <v>70</v>
      </c>
      <c r="E8" s="30"/>
      <c r="F8" s="30"/>
      <c r="G8" s="31">
        <f t="shared" ref="G8:G42" si="0">C8/1000</f>
        <v>8.9939999999999998</v>
      </c>
      <c r="H8" s="31">
        <f t="shared" ref="H8:H42" si="1">D8*G8</f>
        <v>629.57999999999993</v>
      </c>
      <c r="I8" s="32">
        <v>57.1</v>
      </c>
      <c r="J8" s="32">
        <f t="shared" ref="J8:J42" si="2">H8*I8</f>
        <v>35949.017999999996</v>
      </c>
    </row>
    <row r="9" spans="1:12" x14ac:dyDescent="0.25">
      <c r="A9" s="29">
        <v>2</v>
      </c>
      <c r="B9" s="30" t="s">
        <v>469</v>
      </c>
      <c r="C9" s="30">
        <v>9572.7000000000007</v>
      </c>
      <c r="D9" s="30">
        <v>7</v>
      </c>
      <c r="E9" s="30"/>
      <c r="F9" s="30"/>
      <c r="G9" s="31">
        <f t="shared" si="0"/>
        <v>9.5727000000000011</v>
      </c>
      <c r="H9" s="31">
        <f t="shared" si="1"/>
        <v>67.008900000000011</v>
      </c>
      <c r="I9" s="32">
        <v>57.1</v>
      </c>
      <c r="J9" s="32">
        <f t="shared" si="2"/>
        <v>3826.2081900000007</v>
      </c>
    </row>
    <row r="10" spans="1:12" x14ac:dyDescent="0.25">
      <c r="A10" s="29">
        <v>3</v>
      </c>
      <c r="B10" s="30" t="s">
        <v>469</v>
      </c>
      <c r="C10" s="30">
        <v>8172.7</v>
      </c>
      <c r="D10" s="30">
        <v>7</v>
      </c>
      <c r="E10" s="30"/>
      <c r="F10" s="30"/>
      <c r="G10" s="31">
        <f t="shared" si="0"/>
        <v>8.172699999999999</v>
      </c>
      <c r="H10" s="31">
        <f t="shared" si="1"/>
        <v>57.208899999999993</v>
      </c>
      <c r="I10" s="32">
        <v>57.1</v>
      </c>
      <c r="J10" s="32">
        <f t="shared" si="2"/>
        <v>3266.6281899999994</v>
      </c>
    </row>
    <row r="11" spans="1:12" x14ac:dyDescent="0.25">
      <c r="A11" s="29">
        <v>4</v>
      </c>
      <c r="B11" s="30" t="s">
        <v>470</v>
      </c>
      <c r="C11" s="30">
        <v>2360</v>
      </c>
      <c r="D11" s="30">
        <v>2</v>
      </c>
      <c r="E11" s="30"/>
      <c r="F11" s="30"/>
      <c r="G11" s="31">
        <f t="shared" si="0"/>
        <v>2.36</v>
      </c>
      <c r="H11" s="31">
        <f t="shared" si="1"/>
        <v>4.72</v>
      </c>
      <c r="I11" s="32">
        <v>66.3</v>
      </c>
      <c r="J11" s="32">
        <f t="shared" si="2"/>
        <v>312.93599999999998</v>
      </c>
    </row>
    <row r="12" spans="1:12" x14ac:dyDescent="0.25">
      <c r="A12" s="29">
        <v>5</v>
      </c>
      <c r="B12" s="30" t="s">
        <v>470</v>
      </c>
      <c r="C12" s="30">
        <v>1330</v>
      </c>
      <c r="D12" s="30">
        <v>4</v>
      </c>
      <c r="E12" s="30"/>
      <c r="F12" s="30"/>
      <c r="G12" s="31">
        <f t="shared" si="0"/>
        <v>1.33</v>
      </c>
      <c r="H12" s="31">
        <f t="shared" si="1"/>
        <v>5.32</v>
      </c>
      <c r="I12" s="32">
        <v>66.3</v>
      </c>
      <c r="J12" s="32">
        <f t="shared" si="2"/>
        <v>352.71600000000001</v>
      </c>
    </row>
    <row r="13" spans="1:12" x14ac:dyDescent="0.25">
      <c r="A13" s="29">
        <v>6</v>
      </c>
      <c r="B13" s="30" t="s">
        <v>471</v>
      </c>
      <c r="C13" s="30">
        <v>792</v>
      </c>
      <c r="D13" s="30">
        <v>22</v>
      </c>
      <c r="E13" s="30"/>
      <c r="F13" s="30"/>
      <c r="G13" s="31">
        <f t="shared" si="0"/>
        <v>0.79200000000000004</v>
      </c>
      <c r="H13" s="31">
        <f t="shared" si="1"/>
        <v>17.423999999999999</v>
      </c>
      <c r="I13" s="32">
        <v>68.2</v>
      </c>
      <c r="J13" s="32">
        <f t="shared" si="2"/>
        <v>1188.3168000000001</v>
      </c>
    </row>
    <row r="14" spans="1:12" x14ac:dyDescent="0.25">
      <c r="A14" s="29">
        <v>7</v>
      </c>
      <c r="B14" s="30" t="s">
        <v>471</v>
      </c>
      <c r="C14" s="30">
        <v>393</v>
      </c>
      <c r="D14" s="30">
        <v>44</v>
      </c>
      <c r="E14" s="30"/>
      <c r="F14" s="30"/>
      <c r="G14" s="31">
        <f t="shared" si="0"/>
        <v>0.39300000000000002</v>
      </c>
      <c r="H14" s="31">
        <f t="shared" si="1"/>
        <v>17.292000000000002</v>
      </c>
      <c r="I14" s="32">
        <v>68.2</v>
      </c>
      <c r="J14" s="32">
        <f t="shared" si="2"/>
        <v>1179.3144000000002</v>
      </c>
    </row>
    <row r="15" spans="1:12" x14ac:dyDescent="0.25">
      <c r="A15" s="29">
        <v>8</v>
      </c>
      <c r="B15" s="30" t="s">
        <v>471</v>
      </c>
      <c r="C15" s="30">
        <v>742</v>
      </c>
      <c r="D15" s="30">
        <v>22</v>
      </c>
      <c r="E15" s="30"/>
      <c r="F15" s="30"/>
      <c r="G15" s="31">
        <f t="shared" si="0"/>
        <v>0.74199999999999999</v>
      </c>
      <c r="H15" s="31">
        <f t="shared" si="1"/>
        <v>16.323999999999998</v>
      </c>
      <c r="I15" s="32">
        <v>68.2</v>
      </c>
      <c r="J15" s="32">
        <f t="shared" si="2"/>
        <v>1113.2967999999998</v>
      </c>
    </row>
    <row r="16" spans="1:12" x14ac:dyDescent="0.25">
      <c r="A16" s="29">
        <v>9</v>
      </c>
      <c r="B16" s="30" t="s">
        <v>472</v>
      </c>
      <c r="C16" s="30">
        <v>792</v>
      </c>
      <c r="D16" s="30">
        <v>50</v>
      </c>
      <c r="E16" s="30"/>
      <c r="F16" s="30"/>
      <c r="G16" s="31">
        <f t="shared" si="0"/>
        <v>0.79200000000000004</v>
      </c>
      <c r="H16" s="31">
        <f t="shared" si="1"/>
        <v>39.6</v>
      </c>
      <c r="I16" s="32">
        <v>22.4</v>
      </c>
      <c r="J16" s="32">
        <f t="shared" si="2"/>
        <v>887.04</v>
      </c>
    </row>
    <row r="17" spans="1:10" x14ac:dyDescent="0.25">
      <c r="A17" s="29">
        <v>10</v>
      </c>
      <c r="B17" s="30" t="s">
        <v>472</v>
      </c>
      <c r="C17" s="30">
        <v>382</v>
      </c>
      <c r="D17" s="30">
        <v>100</v>
      </c>
      <c r="E17" s="30"/>
      <c r="F17" s="30"/>
      <c r="G17" s="31">
        <f t="shared" si="0"/>
        <v>0.38200000000000001</v>
      </c>
      <c r="H17" s="31">
        <f t="shared" si="1"/>
        <v>38.200000000000003</v>
      </c>
      <c r="I17" s="32">
        <v>22.4</v>
      </c>
      <c r="J17" s="32">
        <f t="shared" si="2"/>
        <v>855.68000000000006</v>
      </c>
    </row>
    <row r="18" spans="1:10" x14ac:dyDescent="0.25">
      <c r="A18" s="29">
        <v>11</v>
      </c>
      <c r="B18" s="30" t="s">
        <v>472</v>
      </c>
      <c r="C18" s="30">
        <v>742</v>
      </c>
      <c r="D18" s="30">
        <v>50</v>
      </c>
      <c r="E18" s="30"/>
      <c r="F18" s="30"/>
      <c r="G18" s="31">
        <f t="shared" si="0"/>
        <v>0.74199999999999999</v>
      </c>
      <c r="H18" s="31">
        <f t="shared" si="1"/>
        <v>37.1</v>
      </c>
      <c r="I18" s="32">
        <v>22.4</v>
      </c>
      <c r="J18" s="32">
        <f t="shared" si="2"/>
        <v>831.04</v>
      </c>
    </row>
    <row r="19" spans="1:10" x14ac:dyDescent="0.25">
      <c r="A19" s="29">
        <v>12</v>
      </c>
      <c r="B19" s="30" t="s">
        <v>473</v>
      </c>
      <c r="C19" s="30">
        <v>1689</v>
      </c>
      <c r="D19" s="30">
        <v>20</v>
      </c>
      <c r="E19" s="30"/>
      <c r="F19" s="30"/>
      <c r="G19" s="31">
        <f t="shared" si="0"/>
        <v>1.6890000000000001</v>
      </c>
      <c r="H19" s="31">
        <f t="shared" si="1"/>
        <v>33.78</v>
      </c>
      <c r="I19" s="32">
        <v>8.64</v>
      </c>
      <c r="J19" s="32">
        <f t="shared" si="2"/>
        <v>291.85920000000004</v>
      </c>
    </row>
    <row r="20" spans="1:10" x14ac:dyDescent="0.25">
      <c r="A20" s="29">
        <v>13</v>
      </c>
      <c r="B20" s="30" t="s">
        <v>473</v>
      </c>
      <c r="C20" s="30">
        <v>1689</v>
      </c>
      <c r="D20" s="30">
        <v>20</v>
      </c>
      <c r="E20" s="30"/>
      <c r="F20" s="30"/>
      <c r="G20" s="31">
        <f t="shared" si="0"/>
        <v>1.6890000000000001</v>
      </c>
      <c r="H20" s="31">
        <f t="shared" si="1"/>
        <v>33.78</v>
      </c>
      <c r="I20" s="32">
        <v>8.64</v>
      </c>
      <c r="J20" s="32">
        <f t="shared" si="2"/>
        <v>291.85920000000004</v>
      </c>
    </row>
    <row r="21" spans="1:10" x14ac:dyDescent="0.25">
      <c r="A21" s="29">
        <v>14</v>
      </c>
      <c r="B21" s="30" t="s">
        <v>473</v>
      </c>
      <c r="C21" s="30">
        <v>1690</v>
      </c>
      <c r="D21" s="30">
        <v>30</v>
      </c>
      <c r="E21" s="30"/>
      <c r="F21" s="30"/>
      <c r="G21" s="31">
        <f t="shared" si="0"/>
        <v>1.69</v>
      </c>
      <c r="H21" s="31">
        <f t="shared" si="1"/>
        <v>50.699999999999996</v>
      </c>
      <c r="I21" s="32">
        <v>8.64</v>
      </c>
      <c r="J21" s="32">
        <f t="shared" si="2"/>
        <v>438.048</v>
      </c>
    </row>
    <row r="22" spans="1:10" x14ac:dyDescent="0.25">
      <c r="A22" s="29">
        <v>15</v>
      </c>
      <c r="B22" s="30" t="s">
        <v>473</v>
      </c>
      <c r="C22" s="30">
        <v>1690</v>
      </c>
      <c r="D22" s="30">
        <v>30</v>
      </c>
      <c r="E22" s="30"/>
      <c r="F22" s="30"/>
      <c r="G22" s="31">
        <f t="shared" si="0"/>
        <v>1.69</v>
      </c>
      <c r="H22" s="31">
        <f t="shared" si="1"/>
        <v>50.699999999999996</v>
      </c>
      <c r="I22" s="32">
        <v>8.64</v>
      </c>
      <c r="J22" s="32">
        <f t="shared" si="2"/>
        <v>438.048</v>
      </c>
    </row>
    <row r="23" spans="1:10" x14ac:dyDescent="0.25">
      <c r="A23" s="29">
        <v>16</v>
      </c>
      <c r="B23" s="30" t="s">
        <v>473</v>
      </c>
      <c r="C23" s="30">
        <v>842</v>
      </c>
      <c r="D23" s="30">
        <v>10</v>
      </c>
      <c r="E23" s="30"/>
      <c r="F23" s="30"/>
      <c r="G23" s="31">
        <f t="shared" si="0"/>
        <v>0.84199999999999997</v>
      </c>
      <c r="H23" s="31">
        <f t="shared" si="1"/>
        <v>8.42</v>
      </c>
      <c r="I23" s="32">
        <v>8.64</v>
      </c>
      <c r="J23" s="32">
        <f t="shared" si="2"/>
        <v>72.748800000000003</v>
      </c>
    </row>
    <row r="24" spans="1:10" x14ac:dyDescent="0.25">
      <c r="A24" s="29">
        <v>17</v>
      </c>
      <c r="B24" s="30" t="s">
        <v>473</v>
      </c>
      <c r="C24" s="30">
        <v>842</v>
      </c>
      <c r="D24" s="30">
        <v>10</v>
      </c>
      <c r="E24" s="30"/>
      <c r="F24" s="30"/>
      <c r="G24" s="31">
        <f t="shared" si="0"/>
        <v>0.84199999999999997</v>
      </c>
      <c r="H24" s="31">
        <f t="shared" si="1"/>
        <v>8.42</v>
      </c>
      <c r="I24" s="32">
        <v>8.64</v>
      </c>
      <c r="J24" s="32">
        <f t="shared" si="2"/>
        <v>72.748800000000003</v>
      </c>
    </row>
    <row r="25" spans="1:10" x14ac:dyDescent="0.25">
      <c r="A25" s="29">
        <v>18</v>
      </c>
      <c r="B25" s="30" t="s">
        <v>473</v>
      </c>
      <c r="C25" s="30">
        <v>843</v>
      </c>
      <c r="D25" s="30">
        <v>10</v>
      </c>
      <c r="E25" s="30"/>
      <c r="F25" s="30"/>
      <c r="G25" s="31">
        <f t="shared" si="0"/>
        <v>0.84299999999999997</v>
      </c>
      <c r="H25" s="31">
        <f t="shared" si="1"/>
        <v>8.43</v>
      </c>
      <c r="I25" s="32">
        <v>8.64</v>
      </c>
      <c r="J25" s="32">
        <f t="shared" si="2"/>
        <v>72.8352</v>
      </c>
    </row>
    <row r="26" spans="1:10" x14ac:dyDescent="0.25">
      <c r="A26" s="29">
        <v>19</v>
      </c>
      <c r="B26" s="30" t="s">
        <v>473</v>
      </c>
      <c r="C26" s="30">
        <v>842</v>
      </c>
      <c r="D26" s="30">
        <v>10</v>
      </c>
      <c r="E26" s="30"/>
      <c r="F26" s="30"/>
      <c r="G26" s="31">
        <f t="shared" si="0"/>
        <v>0.84199999999999997</v>
      </c>
      <c r="H26" s="31">
        <f t="shared" si="1"/>
        <v>8.42</v>
      </c>
      <c r="I26" s="32">
        <v>8.64</v>
      </c>
      <c r="J26" s="32">
        <f t="shared" si="2"/>
        <v>72.748800000000003</v>
      </c>
    </row>
    <row r="27" spans="1:10" x14ac:dyDescent="0.25">
      <c r="A27" s="29">
        <v>20</v>
      </c>
      <c r="B27" s="30" t="s">
        <v>473</v>
      </c>
      <c r="C27" s="30">
        <v>1485</v>
      </c>
      <c r="D27" s="30">
        <v>1</v>
      </c>
      <c r="E27" s="30"/>
      <c r="F27" s="30"/>
      <c r="G27" s="31">
        <f t="shared" si="0"/>
        <v>1.4850000000000001</v>
      </c>
      <c r="H27" s="31">
        <f t="shared" si="1"/>
        <v>1.4850000000000001</v>
      </c>
      <c r="I27" s="32">
        <v>8.64</v>
      </c>
      <c r="J27" s="32">
        <f t="shared" si="2"/>
        <v>12.830400000000001</v>
      </c>
    </row>
    <row r="28" spans="1:10" x14ac:dyDescent="0.25">
      <c r="A28" s="29">
        <v>21</v>
      </c>
      <c r="B28" s="30" t="s">
        <v>473</v>
      </c>
      <c r="C28" s="30">
        <v>1485</v>
      </c>
      <c r="D28" s="30">
        <v>1</v>
      </c>
      <c r="E28" s="30"/>
      <c r="F28" s="30"/>
      <c r="G28" s="31">
        <f t="shared" si="0"/>
        <v>1.4850000000000001</v>
      </c>
      <c r="H28" s="31">
        <f t="shared" si="1"/>
        <v>1.4850000000000001</v>
      </c>
      <c r="I28" s="32">
        <v>8.64</v>
      </c>
      <c r="J28" s="32">
        <f t="shared" si="2"/>
        <v>12.830400000000001</v>
      </c>
    </row>
    <row r="29" spans="1:10" x14ac:dyDescent="0.25">
      <c r="A29" s="29">
        <v>22</v>
      </c>
      <c r="B29" s="30" t="s">
        <v>473</v>
      </c>
      <c r="C29" s="30">
        <v>1485</v>
      </c>
      <c r="D29" s="30">
        <v>4</v>
      </c>
      <c r="E29" s="30"/>
      <c r="F29" s="30"/>
      <c r="G29" s="31">
        <f t="shared" si="0"/>
        <v>1.4850000000000001</v>
      </c>
      <c r="H29" s="31">
        <f t="shared" si="1"/>
        <v>5.94</v>
      </c>
      <c r="I29" s="32">
        <v>8.64</v>
      </c>
      <c r="J29" s="32">
        <f t="shared" si="2"/>
        <v>51.321600000000004</v>
      </c>
    </row>
    <row r="30" spans="1:10" x14ac:dyDescent="0.25">
      <c r="A30" s="29">
        <v>23</v>
      </c>
      <c r="B30" s="30" t="s">
        <v>473</v>
      </c>
      <c r="C30" s="30">
        <v>1485</v>
      </c>
      <c r="D30" s="30">
        <v>4</v>
      </c>
      <c r="E30" s="30"/>
      <c r="F30" s="30"/>
      <c r="G30" s="31">
        <f t="shared" si="0"/>
        <v>1.4850000000000001</v>
      </c>
      <c r="H30" s="31">
        <f t="shared" si="1"/>
        <v>5.94</v>
      </c>
      <c r="I30" s="32">
        <v>8.64</v>
      </c>
      <c r="J30" s="32">
        <f t="shared" si="2"/>
        <v>51.321600000000004</v>
      </c>
    </row>
    <row r="31" spans="1:10" x14ac:dyDescent="0.25">
      <c r="A31" s="29">
        <v>24</v>
      </c>
      <c r="B31" s="30" t="s">
        <v>473</v>
      </c>
      <c r="C31" s="30">
        <v>1484</v>
      </c>
      <c r="D31" s="30">
        <v>1</v>
      </c>
      <c r="E31" s="30"/>
      <c r="F31" s="30"/>
      <c r="G31" s="31">
        <f t="shared" si="0"/>
        <v>1.484</v>
      </c>
      <c r="H31" s="31">
        <f t="shared" si="1"/>
        <v>1.484</v>
      </c>
      <c r="I31" s="32">
        <v>8.64</v>
      </c>
      <c r="J31" s="32">
        <f t="shared" si="2"/>
        <v>12.821760000000001</v>
      </c>
    </row>
    <row r="32" spans="1:10" x14ac:dyDescent="0.25">
      <c r="A32" s="29">
        <v>25</v>
      </c>
      <c r="B32" s="30" t="s">
        <v>473</v>
      </c>
      <c r="C32" s="30">
        <v>1484</v>
      </c>
      <c r="D32" s="30">
        <v>1</v>
      </c>
      <c r="E32" s="30"/>
      <c r="F32" s="30"/>
      <c r="G32" s="31">
        <f t="shared" si="0"/>
        <v>1.484</v>
      </c>
      <c r="H32" s="31">
        <f t="shared" si="1"/>
        <v>1.484</v>
      </c>
      <c r="I32" s="32">
        <v>8.64</v>
      </c>
      <c r="J32" s="32">
        <f t="shared" si="2"/>
        <v>12.821760000000001</v>
      </c>
    </row>
    <row r="33" spans="1:10" x14ac:dyDescent="0.25">
      <c r="A33" s="29">
        <v>26</v>
      </c>
      <c r="B33" s="30" t="s">
        <v>473</v>
      </c>
      <c r="C33" s="30">
        <v>1492</v>
      </c>
      <c r="D33" s="30">
        <v>1</v>
      </c>
      <c r="E33" s="30"/>
      <c r="F33" s="30"/>
      <c r="G33" s="31">
        <f t="shared" si="0"/>
        <v>1.492</v>
      </c>
      <c r="H33" s="31">
        <f t="shared" si="1"/>
        <v>1.492</v>
      </c>
      <c r="I33" s="32">
        <v>8.64</v>
      </c>
      <c r="J33" s="32">
        <f t="shared" si="2"/>
        <v>12.890880000000001</v>
      </c>
    </row>
    <row r="34" spans="1:10" x14ac:dyDescent="0.25">
      <c r="A34" s="29">
        <v>27</v>
      </c>
      <c r="B34" s="30" t="s">
        <v>473</v>
      </c>
      <c r="C34" s="30">
        <v>1492</v>
      </c>
      <c r="D34" s="30">
        <v>1</v>
      </c>
      <c r="E34" s="30"/>
      <c r="F34" s="30"/>
      <c r="G34" s="31">
        <f t="shared" si="0"/>
        <v>1.492</v>
      </c>
      <c r="H34" s="31">
        <f t="shared" si="1"/>
        <v>1.492</v>
      </c>
      <c r="I34" s="32">
        <v>8.64</v>
      </c>
      <c r="J34" s="32">
        <f t="shared" si="2"/>
        <v>12.890880000000001</v>
      </c>
    </row>
    <row r="35" spans="1:10" x14ac:dyDescent="0.25">
      <c r="A35" s="29">
        <v>28</v>
      </c>
      <c r="B35" s="30" t="s">
        <v>473</v>
      </c>
      <c r="C35" s="30">
        <v>743</v>
      </c>
      <c r="D35" s="30">
        <v>1</v>
      </c>
      <c r="E35" s="30"/>
      <c r="F35" s="30"/>
      <c r="G35" s="31">
        <f t="shared" si="0"/>
        <v>0.74299999999999999</v>
      </c>
      <c r="H35" s="31">
        <f t="shared" si="1"/>
        <v>0.74299999999999999</v>
      </c>
      <c r="I35" s="32">
        <v>8.64</v>
      </c>
      <c r="J35" s="32">
        <f t="shared" si="2"/>
        <v>6.4195200000000003</v>
      </c>
    </row>
    <row r="36" spans="1:10" x14ac:dyDescent="0.25">
      <c r="A36" s="29">
        <v>29</v>
      </c>
      <c r="B36" s="30" t="s">
        <v>473</v>
      </c>
      <c r="C36" s="30">
        <v>743</v>
      </c>
      <c r="D36" s="30">
        <v>1</v>
      </c>
      <c r="E36" s="30"/>
      <c r="F36" s="30"/>
      <c r="G36" s="31">
        <f t="shared" si="0"/>
        <v>0.74299999999999999</v>
      </c>
      <c r="H36" s="31">
        <f t="shared" si="1"/>
        <v>0.74299999999999999</v>
      </c>
      <c r="I36" s="32">
        <v>8.64</v>
      </c>
      <c r="J36" s="32">
        <f t="shared" si="2"/>
        <v>6.4195200000000003</v>
      </c>
    </row>
    <row r="37" spans="1:10" x14ac:dyDescent="0.25">
      <c r="A37" s="29">
        <v>30</v>
      </c>
      <c r="B37" s="30" t="s">
        <v>473</v>
      </c>
      <c r="C37" s="30">
        <v>1492</v>
      </c>
      <c r="D37" s="30">
        <v>1</v>
      </c>
      <c r="E37" s="30"/>
      <c r="F37" s="30"/>
      <c r="G37" s="31">
        <f t="shared" si="0"/>
        <v>1.492</v>
      </c>
      <c r="H37" s="31">
        <f t="shared" si="1"/>
        <v>1.492</v>
      </c>
      <c r="I37" s="32">
        <v>8.64</v>
      </c>
      <c r="J37" s="32">
        <f t="shared" si="2"/>
        <v>12.890880000000001</v>
      </c>
    </row>
    <row r="38" spans="1:10" x14ac:dyDescent="0.25">
      <c r="A38" s="29">
        <v>31</v>
      </c>
      <c r="B38" s="30" t="s">
        <v>473</v>
      </c>
      <c r="C38" s="30">
        <v>1492</v>
      </c>
      <c r="D38" s="30">
        <v>1</v>
      </c>
      <c r="E38" s="30"/>
      <c r="F38" s="30"/>
      <c r="G38" s="31">
        <f t="shared" si="0"/>
        <v>1.492</v>
      </c>
      <c r="H38" s="31">
        <f t="shared" si="1"/>
        <v>1.492</v>
      </c>
      <c r="I38" s="32">
        <v>8.64</v>
      </c>
      <c r="J38" s="32">
        <f t="shared" si="2"/>
        <v>12.890880000000001</v>
      </c>
    </row>
    <row r="39" spans="1:10" x14ac:dyDescent="0.25">
      <c r="A39" s="29">
        <v>32</v>
      </c>
      <c r="B39" s="30" t="s">
        <v>473</v>
      </c>
      <c r="C39" s="30">
        <v>1493</v>
      </c>
      <c r="D39" s="30">
        <v>5</v>
      </c>
      <c r="E39" s="30"/>
      <c r="F39" s="30"/>
      <c r="G39" s="31">
        <f t="shared" si="0"/>
        <v>1.4930000000000001</v>
      </c>
      <c r="H39" s="31">
        <f t="shared" si="1"/>
        <v>7.4650000000000007</v>
      </c>
      <c r="I39" s="32">
        <v>8.64</v>
      </c>
      <c r="J39" s="32">
        <f t="shared" si="2"/>
        <v>64.497600000000006</v>
      </c>
    </row>
    <row r="40" spans="1:10" x14ac:dyDescent="0.25">
      <c r="A40" s="29">
        <v>33</v>
      </c>
      <c r="B40" s="30" t="s">
        <v>473</v>
      </c>
      <c r="C40" s="30">
        <v>1493</v>
      </c>
      <c r="D40" s="30">
        <v>5</v>
      </c>
      <c r="E40" s="30"/>
      <c r="F40" s="30"/>
      <c r="G40" s="31">
        <f t="shared" si="0"/>
        <v>1.4930000000000001</v>
      </c>
      <c r="H40" s="31">
        <f t="shared" si="1"/>
        <v>7.4650000000000007</v>
      </c>
      <c r="I40" s="32">
        <v>8.64</v>
      </c>
      <c r="J40" s="32">
        <f t="shared" si="2"/>
        <v>64.497600000000006</v>
      </c>
    </row>
    <row r="41" spans="1:10" x14ac:dyDescent="0.25">
      <c r="A41" s="29">
        <v>34</v>
      </c>
      <c r="B41" s="30" t="s">
        <v>473</v>
      </c>
      <c r="C41" s="30">
        <v>744</v>
      </c>
      <c r="D41" s="30">
        <v>1</v>
      </c>
      <c r="E41" s="30"/>
      <c r="F41" s="30"/>
      <c r="G41" s="31">
        <f t="shared" si="0"/>
        <v>0.74399999999999999</v>
      </c>
      <c r="H41" s="31">
        <f t="shared" si="1"/>
        <v>0.74399999999999999</v>
      </c>
      <c r="I41" s="32">
        <v>8.64</v>
      </c>
      <c r="J41" s="32">
        <f t="shared" si="2"/>
        <v>6.4281600000000001</v>
      </c>
    </row>
    <row r="42" spans="1:10" x14ac:dyDescent="0.25">
      <c r="A42" s="29">
        <v>35</v>
      </c>
      <c r="B42" s="30" t="s">
        <v>473</v>
      </c>
      <c r="C42" s="30">
        <v>744</v>
      </c>
      <c r="D42" s="30">
        <v>1</v>
      </c>
      <c r="E42" s="30"/>
      <c r="F42" s="30"/>
      <c r="G42" s="31">
        <f t="shared" si="0"/>
        <v>0.74399999999999999</v>
      </c>
      <c r="H42" s="31">
        <f t="shared" si="1"/>
        <v>0.74399999999999999</v>
      </c>
      <c r="I42" s="32">
        <v>8.64</v>
      </c>
      <c r="J42" s="32">
        <f t="shared" si="2"/>
        <v>6.4281600000000001</v>
      </c>
    </row>
    <row r="43" spans="1:10" x14ac:dyDescent="0.25">
      <c r="A43" s="30" t="s">
        <v>474</v>
      </c>
      <c r="B43" s="30" t="s">
        <v>475</v>
      </c>
      <c r="C43" s="24"/>
      <c r="D43" s="30">
        <v>154</v>
      </c>
      <c r="E43" s="30">
        <v>8.0000000000000002E-3</v>
      </c>
      <c r="F43" s="30">
        <v>6.3799999999999996E-2</v>
      </c>
      <c r="G43" s="23"/>
      <c r="H43" s="23"/>
      <c r="I43" s="23"/>
      <c r="J43" s="33">
        <f t="shared" ref="J43:J71" si="3">D43*E43*F43*$H$4</f>
        <v>617.02256</v>
      </c>
    </row>
    <row r="44" spans="1:10" x14ac:dyDescent="0.25">
      <c r="A44" s="30" t="s">
        <v>476</v>
      </c>
      <c r="B44" s="30" t="s">
        <v>477</v>
      </c>
      <c r="C44" s="24"/>
      <c r="D44" s="30">
        <v>154</v>
      </c>
      <c r="E44" s="30">
        <v>1.4999999999999999E-2</v>
      </c>
      <c r="F44" s="30">
        <v>2.4E-2</v>
      </c>
      <c r="G44" s="24"/>
      <c r="H44" s="24"/>
      <c r="I44" s="24"/>
      <c r="J44" s="33">
        <f t="shared" si="3"/>
        <v>435.20400000000001</v>
      </c>
    </row>
    <row r="45" spans="1:10" x14ac:dyDescent="0.25">
      <c r="A45" s="30" t="s">
        <v>478</v>
      </c>
      <c r="B45" s="30" t="s">
        <v>479</v>
      </c>
      <c r="C45" s="24"/>
      <c r="D45" s="30">
        <v>154</v>
      </c>
      <c r="E45" s="30">
        <v>0.01</v>
      </c>
      <c r="F45" s="30">
        <v>2.4E-2</v>
      </c>
      <c r="G45" s="26"/>
      <c r="H45" s="26"/>
      <c r="I45" s="26"/>
      <c r="J45" s="33">
        <f t="shared" si="3"/>
        <v>290.13600000000002</v>
      </c>
    </row>
    <row r="46" spans="1:10" x14ac:dyDescent="0.25">
      <c r="A46" s="30" t="s">
        <v>480</v>
      </c>
      <c r="B46" s="30" t="s">
        <v>481</v>
      </c>
      <c r="C46" s="24"/>
      <c r="D46" s="30">
        <v>77</v>
      </c>
      <c r="E46" s="30">
        <v>0.01</v>
      </c>
      <c r="F46" s="30">
        <v>6.8000000000000005E-2</v>
      </c>
      <c r="G46" s="26"/>
      <c r="H46" s="26"/>
      <c r="I46" s="26"/>
      <c r="J46" s="33">
        <f t="shared" si="3"/>
        <v>411.02600000000001</v>
      </c>
    </row>
    <row r="47" spans="1:10" x14ac:dyDescent="0.25">
      <c r="A47" s="30" t="s">
        <v>482</v>
      </c>
      <c r="B47" s="30" t="s">
        <v>483</v>
      </c>
      <c r="C47" s="24"/>
      <c r="D47" s="30">
        <v>77</v>
      </c>
      <c r="E47" s="30">
        <v>5.0000000000000001E-3</v>
      </c>
      <c r="F47" s="30">
        <v>6.8000000000000005E-2</v>
      </c>
      <c r="G47" s="26"/>
      <c r="H47" s="26"/>
      <c r="I47" s="26"/>
      <c r="J47" s="33">
        <f t="shared" si="3"/>
        <v>205.51300000000001</v>
      </c>
    </row>
    <row r="48" spans="1:10" x14ac:dyDescent="0.25">
      <c r="A48" s="30" t="s">
        <v>484</v>
      </c>
      <c r="B48" s="30" t="s">
        <v>485</v>
      </c>
      <c r="C48" s="24"/>
      <c r="D48" s="30">
        <v>22</v>
      </c>
      <c r="E48" s="30">
        <v>1.7999999999999999E-2</v>
      </c>
      <c r="F48" s="30">
        <v>3.0079999999999999E-2</v>
      </c>
      <c r="G48" s="24"/>
      <c r="H48" s="24"/>
      <c r="I48" s="24"/>
      <c r="J48" s="33">
        <f t="shared" si="3"/>
        <v>93.506687999999997</v>
      </c>
    </row>
    <row r="49" spans="1:10" x14ac:dyDescent="0.25">
      <c r="A49" s="30" t="s">
        <v>486</v>
      </c>
      <c r="B49" s="30" t="s">
        <v>487</v>
      </c>
      <c r="C49" s="24"/>
      <c r="D49" s="30">
        <v>22</v>
      </c>
      <c r="E49" s="30">
        <v>0.01</v>
      </c>
      <c r="F49" s="30">
        <v>1.6920000000000001E-2</v>
      </c>
      <c r="G49" s="26"/>
      <c r="H49" s="26"/>
      <c r="I49" s="26"/>
      <c r="J49" s="33">
        <f t="shared" si="3"/>
        <v>29.220840000000003</v>
      </c>
    </row>
    <row r="50" spans="1:10" x14ac:dyDescent="0.25">
      <c r="A50" s="30" t="s">
        <v>488</v>
      </c>
      <c r="B50" s="30" t="s">
        <v>489</v>
      </c>
      <c r="C50" s="24"/>
      <c r="D50" s="30">
        <v>44</v>
      </c>
      <c r="E50" s="30">
        <v>8.0000000000000002E-3</v>
      </c>
      <c r="F50" s="30">
        <v>2.8899999999999999E-2</v>
      </c>
      <c r="G50" s="24"/>
      <c r="H50" s="24"/>
      <c r="I50" s="24"/>
      <c r="J50" s="33">
        <f t="shared" si="3"/>
        <v>79.856479999999991</v>
      </c>
    </row>
    <row r="51" spans="1:10" x14ac:dyDescent="0.25">
      <c r="A51" s="30" t="s">
        <v>490</v>
      </c>
      <c r="B51" s="30" t="s">
        <v>491</v>
      </c>
      <c r="C51" s="24"/>
      <c r="D51" s="30">
        <v>44</v>
      </c>
      <c r="E51" s="30">
        <v>8.0000000000000002E-3</v>
      </c>
      <c r="F51" s="30">
        <v>8.5000000000000006E-2</v>
      </c>
      <c r="G51" s="26"/>
      <c r="H51" s="26"/>
      <c r="I51" s="26"/>
      <c r="J51" s="33">
        <f t="shared" si="3"/>
        <v>234.87199999999999</v>
      </c>
    </row>
    <row r="52" spans="1:10" x14ac:dyDescent="0.25">
      <c r="A52" s="30" t="s">
        <v>492</v>
      </c>
      <c r="B52" s="30" t="s">
        <v>493</v>
      </c>
      <c r="C52" s="24"/>
      <c r="D52" s="30">
        <v>88</v>
      </c>
      <c r="E52" s="30">
        <v>8.0000000000000002E-3</v>
      </c>
      <c r="F52" s="30">
        <v>3.2300000000000002E-2</v>
      </c>
      <c r="G52" s="26"/>
      <c r="H52" s="26"/>
      <c r="I52" s="26"/>
      <c r="J52" s="33">
        <f t="shared" si="3"/>
        <v>178.50272000000001</v>
      </c>
    </row>
    <row r="53" spans="1:10" x14ac:dyDescent="0.25">
      <c r="A53" s="30" t="s">
        <v>494</v>
      </c>
      <c r="B53" s="30" t="s">
        <v>495</v>
      </c>
      <c r="C53" s="24"/>
      <c r="D53" s="30">
        <v>100</v>
      </c>
      <c r="E53" s="30">
        <v>1.4E-2</v>
      </c>
      <c r="F53" s="30">
        <v>3.5999999999999997E-2</v>
      </c>
      <c r="G53" s="24"/>
      <c r="H53" s="24"/>
      <c r="I53" s="24"/>
      <c r="J53" s="33">
        <f t="shared" si="3"/>
        <v>395.64</v>
      </c>
    </row>
    <row r="54" spans="1:10" x14ac:dyDescent="0.25">
      <c r="A54" s="30" t="s">
        <v>496</v>
      </c>
      <c r="B54" s="30" t="s">
        <v>497</v>
      </c>
      <c r="C54" s="24"/>
      <c r="D54" s="30">
        <v>8</v>
      </c>
      <c r="E54" s="30">
        <v>0.02</v>
      </c>
      <c r="F54" s="30">
        <v>0.1008</v>
      </c>
      <c r="G54" s="24"/>
      <c r="H54" s="24"/>
      <c r="I54" s="24"/>
      <c r="J54" s="33">
        <f t="shared" si="3"/>
        <v>126.6048</v>
      </c>
    </row>
    <row r="55" spans="1:10" x14ac:dyDescent="0.25">
      <c r="A55" s="30" t="s">
        <v>498</v>
      </c>
      <c r="B55" s="30" t="s">
        <v>499</v>
      </c>
      <c r="C55" s="24"/>
      <c r="D55" s="30">
        <v>2</v>
      </c>
      <c r="E55" s="30">
        <v>1.2E-2</v>
      </c>
      <c r="F55" s="30">
        <v>0.19352</v>
      </c>
      <c r="G55" s="26"/>
      <c r="H55" s="26"/>
      <c r="I55" s="26"/>
      <c r="J55" s="33">
        <f t="shared" si="3"/>
        <v>36.459168000000005</v>
      </c>
    </row>
    <row r="56" spans="1:10" x14ac:dyDescent="0.25">
      <c r="A56" s="30" t="s">
        <v>500</v>
      </c>
      <c r="B56" s="30" t="s">
        <v>501</v>
      </c>
      <c r="C56" s="24"/>
      <c r="D56" s="30">
        <v>4</v>
      </c>
      <c r="E56" s="30">
        <v>1.2E-2</v>
      </c>
      <c r="F56" s="30">
        <v>0.10086000000000001</v>
      </c>
      <c r="G56" s="26"/>
      <c r="H56" s="26"/>
      <c r="I56" s="26"/>
      <c r="J56" s="33">
        <f t="shared" si="3"/>
        <v>38.004048000000004</v>
      </c>
    </row>
    <row r="57" spans="1:10" x14ac:dyDescent="0.25">
      <c r="A57" s="30" t="s">
        <v>502</v>
      </c>
      <c r="B57" s="30" t="s">
        <v>503</v>
      </c>
      <c r="C57" s="24"/>
      <c r="D57" s="30">
        <v>30</v>
      </c>
      <c r="E57" s="30">
        <v>0.01</v>
      </c>
      <c r="F57" s="30">
        <v>1.312E-2</v>
      </c>
      <c r="G57" s="26"/>
      <c r="H57" s="26"/>
      <c r="I57" s="26"/>
      <c r="J57" s="33">
        <f t="shared" si="3"/>
        <v>30.897599999999994</v>
      </c>
    </row>
    <row r="58" spans="1:10" x14ac:dyDescent="0.25">
      <c r="A58" s="30" t="s">
        <v>504</v>
      </c>
      <c r="B58" s="30" t="s">
        <v>505</v>
      </c>
      <c r="C58" s="24"/>
      <c r="D58" s="30">
        <v>2</v>
      </c>
      <c r="E58" s="30">
        <v>1.2E-2</v>
      </c>
      <c r="F58" s="30">
        <v>0.42480000000000001</v>
      </c>
      <c r="G58" s="26"/>
      <c r="H58" s="26"/>
      <c r="I58" s="26"/>
      <c r="J58" s="33">
        <f t="shared" si="3"/>
        <v>80.032319999999999</v>
      </c>
    </row>
    <row r="59" spans="1:10" x14ac:dyDescent="0.25">
      <c r="A59" s="30" t="s">
        <v>506</v>
      </c>
      <c r="B59" s="30" t="s">
        <v>507</v>
      </c>
      <c r="C59" s="24"/>
      <c r="D59" s="30">
        <v>4</v>
      </c>
      <c r="E59" s="30">
        <v>1.2E-2</v>
      </c>
      <c r="F59" s="30">
        <v>0.22140000000000001</v>
      </c>
      <c r="G59" s="26"/>
      <c r="H59" s="26"/>
      <c r="I59" s="26"/>
      <c r="J59" s="33">
        <f t="shared" si="3"/>
        <v>83.423520000000011</v>
      </c>
    </row>
    <row r="60" spans="1:10" x14ac:dyDescent="0.25">
      <c r="A60" s="30" t="s">
        <v>508</v>
      </c>
      <c r="B60" s="30" t="s">
        <v>509</v>
      </c>
      <c r="C60" s="24"/>
      <c r="D60" s="30">
        <v>4</v>
      </c>
      <c r="E60" s="30">
        <v>0.01</v>
      </c>
      <c r="F60" s="30">
        <v>5.2220000000000003E-2</v>
      </c>
      <c r="G60" s="26"/>
      <c r="H60" s="26"/>
      <c r="I60" s="26"/>
      <c r="J60" s="33">
        <f t="shared" si="3"/>
        <v>16.397079999999999</v>
      </c>
    </row>
    <row r="61" spans="1:10" x14ac:dyDescent="0.25">
      <c r="A61" s="30" t="s">
        <v>510</v>
      </c>
      <c r="B61" s="30" t="s">
        <v>511</v>
      </c>
      <c r="C61" s="24"/>
      <c r="D61" s="30">
        <v>14</v>
      </c>
      <c r="E61" s="30">
        <v>0.01</v>
      </c>
      <c r="F61" s="30">
        <v>2.7975E-2</v>
      </c>
      <c r="G61" s="26"/>
      <c r="H61" s="26"/>
      <c r="I61" s="26"/>
      <c r="J61" s="33">
        <f t="shared" si="3"/>
        <v>30.744525000000007</v>
      </c>
    </row>
    <row r="62" spans="1:10" x14ac:dyDescent="0.25">
      <c r="A62" s="30" t="s">
        <v>512</v>
      </c>
      <c r="B62" s="30" t="s">
        <v>513</v>
      </c>
      <c r="C62" s="24"/>
      <c r="D62" s="30">
        <v>16</v>
      </c>
      <c r="E62" s="30">
        <v>0.01</v>
      </c>
      <c r="F62" s="30">
        <v>1E-3</v>
      </c>
      <c r="G62" s="26"/>
      <c r="H62" s="26"/>
      <c r="I62" s="26"/>
      <c r="J62" s="33">
        <f t="shared" si="3"/>
        <v>1.256</v>
      </c>
    </row>
    <row r="63" spans="1:10" x14ac:dyDescent="0.25">
      <c r="A63" s="30" t="s">
        <v>514</v>
      </c>
      <c r="B63" s="30" t="s">
        <v>515</v>
      </c>
      <c r="C63" s="24"/>
      <c r="D63" s="30">
        <v>16</v>
      </c>
      <c r="E63" s="30">
        <v>0.01</v>
      </c>
      <c r="F63" s="30">
        <v>2E-3</v>
      </c>
      <c r="G63" s="26"/>
      <c r="H63" s="26"/>
      <c r="I63" s="26"/>
      <c r="J63" s="33">
        <f t="shared" si="3"/>
        <v>2.512</v>
      </c>
    </row>
    <row r="64" spans="1:10" x14ac:dyDescent="0.25">
      <c r="A64" s="30" t="s">
        <v>516</v>
      </c>
      <c r="B64" s="30" t="s">
        <v>517</v>
      </c>
      <c r="C64" s="24"/>
      <c r="D64" s="30">
        <v>37</v>
      </c>
      <c r="E64" s="30">
        <v>8.0000000000000002E-3</v>
      </c>
      <c r="F64" s="30">
        <v>2.3449999999999999E-2</v>
      </c>
      <c r="G64" s="26"/>
      <c r="H64" s="26"/>
      <c r="I64" s="26"/>
      <c r="J64" s="33">
        <f t="shared" si="3"/>
        <v>54.488419999999991</v>
      </c>
    </row>
    <row r="65" spans="1:11" x14ac:dyDescent="0.25">
      <c r="A65" s="30" t="s">
        <v>518</v>
      </c>
      <c r="B65" s="30" t="s">
        <v>519</v>
      </c>
      <c r="C65" s="24"/>
      <c r="D65" s="30">
        <v>142</v>
      </c>
      <c r="E65" s="30">
        <v>0.01</v>
      </c>
      <c r="F65" s="30">
        <v>6.2309999999999997E-2</v>
      </c>
      <c r="G65" s="26"/>
      <c r="H65" s="26"/>
      <c r="I65" s="26"/>
      <c r="J65" s="33">
        <f t="shared" si="3"/>
        <v>694.56957</v>
      </c>
    </row>
    <row r="66" spans="1:11" x14ac:dyDescent="0.25">
      <c r="A66" s="30" t="s">
        <v>520</v>
      </c>
      <c r="B66" s="30" t="s">
        <v>521</v>
      </c>
      <c r="C66" s="24"/>
      <c r="D66" s="30">
        <v>142</v>
      </c>
      <c r="E66" s="30">
        <v>0.01</v>
      </c>
      <c r="F66" s="30">
        <v>4.6899999999999997E-2</v>
      </c>
      <c r="G66" s="26"/>
      <c r="H66" s="26"/>
      <c r="I66" s="26"/>
      <c r="J66" s="33">
        <f t="shared" si="3"/>
        <v>522.79429999999991</v>
      </c>
    </row>
    <row r="67" spans="1:11" x14ac:dyDescent="0.25">
      <c r="A67" s="30" t="s">
        <v>522</v>
      </c>
      <c r="B67" s="30" t="s">
        <v>523</v>
      </c>
      <c r="C67" s="24"/>
      <c r="D67" s="30">
        <v>142</v>
      </c>
      <c r="E67" s="30">
        <v>0.01</v>
      </c>
      <c r="F67" s="30">
        <v>1.26E-2</v>
      </c>
      <c r="G67" s="26"/>
      <c r="H67" s="26"/>
      <c r="I67" s="26"/>
      <c r="J67" s="33">
        <f t="shared" si="3"/>
        <v>140.45219999999998</v>
      </c>
    </row>
    <row r="68" spans="1:11" x14ac:dyDescent="0.25">
      <c r="A68" s="30" t="s">
        <v>524</v>
      </c>
      <c r="B68" s="30" t="s">
        <v>525</v>
      </c>
      <c r="C68" s="24"/>
      <c r="D68" s="30">
        <v>264</v>
      </c>
      <c r="E68" s="30">
        <v>0.01</v>
      </c>
      <c r="F68" s="30">
        <v>2.9819999999999998E-3</v>
      </c>
      <c r="G68" s="24"/>
      <c r="H68" s="24"/>
      <c r="I68" s="24"/>
      <c r="J68" s="33">
        <f t="shared" si="3"/>
        <v>61.798967999999995</v>
      </c>
    </row>
    <row r="69" spans="1:11" x14ac:dyDescent="0.25">
      <c r="A69" s="30" t="s">
        <v>526</v>
      </c>
      <c r="B69" s="30" t="s">
        <v>527</v>
      </c>
      <c r="C69" s="24"/>
      <c r="D69" s="30">
        <v>300</v>
      </c>
      <c r="E69" s="30">
        <v>0.01</v>
      </c>
      <c r="F69" s="30">
        <v>6.0899999999999999E-3</v>
      </c>
      <c r="G69" s="24"/>
      <c r="H69" s="24"/>
      <c r="I69" s="24"/>
      <c r="J69" s="33">
        <f t="shared" si="3"/>
        <v>143.4195</v>
      </c>
    </row>
    <row r="70" spans="1:11" x14ac:dyDescent="0.25">
      <c r="A70" s="30" t="s">
        <v>528</v>
      </c>
      <c r="B70" s="30" t="s">
        <v>529</v>
      </c>
      <c r="C70" s="24"/>
      <c r="D70" s="30">
        <v>300</v>
      </c>
      <c r="E70" s="30">
        <v>0.01</v>
      </c>
      <c r="F70" s="30">
        <v>3.3370000000000001E-3</v>
      </c>
      <c r="G70" s="24"/>
      <c r="H70" s="24"/>
      <c r="I70" s="24"/>
      <c r="J70" s="33">
        <f t="shared" si="3"/>
        <v>78.58635000000001</v>
      </c>
    </row>
    <row r="71" spans="1:11" x14ac:dyDescent="0.25">
      <c r="A71" s="30" t="s">
        <v>530</v>
      </c>
      <c r="B71" s="30" t="s">
        <v>531</v>
      </c>
      <c r="C71" s="24"/>
      <c r="D71" s="30">
        <v>10</v>
      </c>
      <c r="E71" s="30">
        <v>0.01</v>
      </c>
      <c r="F71" s="30">
        <v>2.3449999999999999E-2</v>
      </c>
      <c r="G71" s="24"/>
      <c r="H71" s="24"/>
      <c r="I71" s="24"/>
      <c r="J71" s="33">
        <f t="shared" si="3"/>
        <v>18.408249999999999</v>
      </c>
    </row>
    <row r="72" spans="1:11" ht="15.75" x14ac:dyDescent="0.25">
      <c r="A72" s="23"/>
      <c r="B72" s="23"/>
      <c r="C72" s="23"/>
      <c r="D72" s="23"/>
      <c r="E72" s="23"/>
      <c r="F72" s="23"/>
      <c r="G72" s="34"/>
      <c r="H72" s="34"/>
      <c r="I72" s="35" t="s">
        <v>532</v>
      </c>
      <c r="J72" s="36">
        <f>SUM(J7:J71)</f>
        <v>57004.640887000023</v>
      </c>
      <c r="K72" s="39"/>
    </row>
  </sheetData>
  <sheetProtection algorithmName="SHA-512" hashValue="YSJGm9BV4L012wiypYAF/hSIwpligNxrVmFHt3NhaToFIJpH12dXD1OJE9iRcYITdcOuUO0XbIxCVdx5fI5Ceg==" saltValue="4Y4c7wjJMl8g8M0ESDcrLA==" spinCount="100000" sheet="1" objects="1" scenarios="1"/>
  <mergeCells count="1">
    <mergeCell ref="A2:J2"/>
  </mergeCells>
  <pageMargins left="0.98425196850393704" right="0.59055118110236227" top="0.78740157480314965" bottom="0.39370078740157483" header="0.39370078740157483" footer="0.19685039370078741"/>
  <pageSetup paperSize="9" orientation="landscape" r:id="rId1"/>
  <headerFooter alignWithMargins="0">
    <oddHeader>&amp;L&amp;"Arial,Poševno"&amp;9      Most čez Krko v Cerkjah ob Krki; št. projekta: 11-19&amp;R&amp;"Arial,Poševno"&amp;9IKB, d.o.o.</oddHeader>
    <oddFooter>&amp;R&amp;"Arial,Poševno"&amp;9&amp;P/&amp;N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2:J27"/>
  <sheetViews>
    <sheetView view="pageBreakPreview" topLeftCell="A7" zoomScale="115" zoomScaleNormal="100" zoomScaleSheetLayoutView="115" workbookViewId="0">
      <selection activeCell="C24" sqref="C24"/>
    </sheetView>
  </sheetViews>
  <sheetFormatPr defaultRowHeight="15" x14ac:dyDescent="0.25"/>
  <cols>
    <col min="1" max="1" width="38.42578125" style="21" customWidth="1"/>
    <col min="2" max="2" width="10" style="21" customWidth="1"/>
    <col min="3" max="3" width="13.5703125" style="21" customWidth="1"/>
    <col min="4" max="4" width="12.28515625" style="21" customWidth="1"/>
    <col min="5" max="5" width="11.140625" style="21" customWidth="1"/>
    <col min="6" max="10" width="9.140625" style="21" customWidth="1"/>
    <col min="11" max="11" width="9.28515625" style="21" customWidth="1"/>
    <col min="12" max="16384" width="9.140625" style="21"/>
  </cols>
  <sheetData>
    <row r="2" spans="1:10" x14ac:dyDescent="0.25">
      <c r="A2" s="53" t="s">
        <v>562</v>
      </c>
      <c r="B2" s="53"/>
      <c r="C2" s="53"/>
      <c r="D2" s="53"/>
      <c r="E2" s="53"/>
    </row>
    <row r="3" spans="1:10" x14ac:dyDescent="0.25">
      <c r="A3" s="23" t="s">
        <v>563</v>
      </c>
      <c r="B3" s="23" t="s">
        <v>564</v>
      </c>
      <c r="C3" s="23"/>
      <c r="D3" s="23"/>
      <c r="E3" s="23"/>
    </row>
    <row r="4" spans="1:10" x14ac:dyDescent="0.25">
      <c r="A4" s="24" t="s">
        <v>456</v>
      </c>
      <c r="B4" s="23" t="s">
        <v>533</v>
      </c>
      <c r="C4" s="23"/>
      <c r="D4" s="23"/>
      <c r="E4" s="23"/>
    </row>
    <row r="5" spans="1:10" x14ac:dyDescent="0.25">
      <c r="A5" s="23"/>
      <c r="B5" s="23"/>
      <c r="C5" s="23"/>
      <c r="D5" s="23"/>
      <c r="E5" s="23"/>
    </row>
    <row r="6" spans="1:10" x14ac:dyDescent="0.25">
      <c r="A6" s="25" t="s">
        <v>460</v>
      </c>
      <c r="B6" s="25" t="s">
        <v>461</v>
      </c>
      <c r="C6" s="25" t="s">
        <v>462</v>
      </c>
      <c r="D6" s="25" t="s">
        <v>534</v>
      </c>
      <c r="E6" s="25" t="s">
        <v>401</v>
      </c>
      <c r="F6" s="22"/>
      <c r="G6" s="22"/>
      <c r="H6" s="22"/>
      <c r="I6" s="22"/>
      <c r="J6" s="22"/>
    </row>
    <row r="7" spans="1:10" x14ac:dyDescent="0.25">
      <c r="A7" s="23"/>
      <c r="B7" s="23"/>
      <c r="C7" s="23"/>
      <c r="D7" s="23"/>
      <c r="E7" s="23"/>
    </row>
    <row r="8" spans="1:10" x14ac:dyDescent="0.25">
      <c r="A8" s="23" t="s">
        <v>535</v>
      </c>
      <c r="B8" s="23"/>
      <c r="C8" s="23"/>
      <c r="D8" s="23"/>
      <c r="E8" s="23"/>
    </row>
    <row r="9" spans="1:10" x14ac:dyDescent="0.25">
      <c r="A9" s="23" t="s">
        <v>536</v>
      </c>
      <c r="B9" s="34" t="s">
        <v>537</v>
      </c>
      <c r="C9" s="34">
        <v>55</v>
      </c>
      <c r="D9" s="34">
        <v>30</v>
      </c>
      <c r="E9" s="34">
        <v>1848</v>
      </c>
    </row>
    <row r="10" spans="1:10" x14ac:dyDescent="0.25">
      <c r="A10" s="23" t="s">
        <v>538</v>
      </c>
      <c r="B10" s="34" t="s">
        <v>539</v>
      </c>
      <c r="C10" s="34">
        <v>40</v>
      </c>
      <c r="D10" s="34">
        <v>20</v>
      </c>
      <c r="E10" s="34">
        <v>1232</v>
      </c>
    </row>
    <row r="11" spans="1:10" x14ac:dyDescent="0.25">
      <c r="A11" s="23" t="s">
        <v>540</v>
      </c>
      <c r="B11" s="34" t="s">
        <v>537</v>
      </c>
      <c r="C11" s="34">
        <v>55</v>
      </c>
      <c r="D11" s="34">
        <v>30</v>
      </c>
      <c r="E11" s="34">
        <v>176</v>
      </c>
    </row>
    <row r="12" spans="1:10" x14ac:dyDescent="0.25">
      <c r="A12" s="23" t="s">
        <v>541</v>
      </c>
      <c r="B12" s="34" t="s">
        <v>537</v>
      </c>
      <c r="C12" s="34">
        <v>50</v>
      </c>
      <c r="D12" s="34">
        <v>20</v>
      </c>
      <c r="E12" s="34">
        <v>528</v>
      </c>
    </row>
    <row r="13" spans="1:10" x14ac:dyDescent="0.25">
      <c r="A13" s="23" t="s">
        <v>542</v>
      </c>
      <c r="B13" s="34" t="s">
        <v>537</v>
      </c>
      <c r="C13" s="34">
        <v>45</v>
      </c>
      <c r="D13" s="34">
        <v>20</v>
      </c>
      <c r="E13" s="34">
        <v>132</v>
      </c>
    </row>
    <row r="14" spans="1:10" x14ac:dyDescent="0.25">
      <c r="A14" s="23" t="s">
        <v>543</v>
      </c>
      <c r="B14" s="34" t="s">
        <v>537</v>
      </c>
      <c r="C14" s="34">
        <v>50</v>
      </c>
      <c r="D14" s="34">
        <v>20</v>
      </c>
      <c r="E14" s="34">
        <v>400</v>
      </c>
    </row>
    <row r="15" spans="1:10" x14ac:dyDescent="0.25">
      <c r="A15" s="23" t="s">
        <v>544</v>
      </c>
      <c r="B15" s="34" t="s">
        <v>545</v>
      </c>
      <c r="C15" s="34">
        <v>70</v>
      </c>
      <c r="D15" s="34">
        <v>30</v>
      </c>
      <c r="E15" s="34">
        <v>48</v>
      </c>
    </row>
    <row r="16" spans="1:10" x14ac:dyDescent="0.25">
      <c r="A16" s="23"/>
      <c r="B16" s="34"/>
      <c r="C16" s="34"/>
      <c r="D16" s="23"/>
      <c r="E16" s="34"/>
    </row>
    <row r="17" spans="1:5" x14ac:dyDescent="0.25">
      <c r="A17" s="23" t="s">
        <v>546</v>
      </c>
      <c r="B17" s="34"/>
      <c r="C17" s="34"/>
      <c r="D17" s="23"/>
      <c r="E17" s="34"/>
    </row>
    <row r="18" spans="1:5" x14ac:dyDescent="0.25">
      <c r="A18" s="23" t="s">
        <v>547</v>
      </c>
      <c r="B18" s="34" t="s">
        <v>537</v>
      </c>
      <c r="C18" s="34"/>
      <c r="D18" s="23"/>
      <c r="E18" s="34">
        <v>1848</v>
      </c>
    </row>
    <row r="19" spans="1:5" x14ac:dyDescent="0.25">
      <c r="A19" s="23" t="s">
        <v>548</v>
      </c>
      <c r="B19" s="34" t="s">
        <v>539</v>
      </c>
      <c r="C19" s="34"/>
      <c r="D19" s="23"/>
      <c r="E19" s="34">
        <v>1232</v>
      </c>
    </row>
    <row r="20" spans="1:5" x14ac:dyDescent="0.25">
      <c r="A20" s="23" t="s">
        <v>549</v>
      </c>
      <c r="B20" s="34" t="s">
        <v>537</v>
      </c>
      <c r="C20" s="34"/>
      <c r="D20" s="23"/>
      <c r="E20" s="34">
        <v>176</v>
      </c>
    </row>
    <row r="21" spans="1:5" x14ac:dyDescent="0.25">
      <c r="A21" s="23" t="s">
        <v>550</v>
      </c>
      <c r="B21" s="34" t="s">
        <v>537</v>
      </c>
      <c r="C21" s="34"/>
      <c r="D21" s="23"/>
      <c r="E21" s="34">
        <v>528</v>
      </c>
    </row>
    <row r="22" spans="1:5" x14ac:dyDescent="0.25">
      <c r="A22" s="23" t="s">
        <v>551</v>
      </c>
      <c r="B22" s="34" t="s">
        <v>537</v>
      </c>
      <c r="C22" s="34"/>
      <c r="D22" s="23"/>
      <c r="E22" s="34">
        <v>132</v>
      </c>
    </row>
    <row r="23" spans="1:5" x14ac:dyDescent="0.25">
      <c r="A23" s="23" t="s">
        <v>552</v>
      </c>
      <c r="B23" s="34" t="s">
        <v>537</v>
      </c>
      <c r="C23" s="34"/>
      <c r="D23" s="23"/>
      <c r="E23" s="34">
        <v>400</v>
      </c>
    </row>
    <row r="24" spans="1:5" x14ac:dyDescent="0.25">
      <c r="A24" s="23" t="s">
        <v>553</v>
      </c>
      <c r="B24" s="34" t="s">
        <v>554</v>
      </c>
      <c r="C24" s="34"/>
      <c r="D24" s="23"/>
      <c r="E24" s="34">
        <v>48</v>
      </c>
    </row>
    <row r="25" spans="1:5" x14ac:dyDescent="0.25">
      <c r="A25" s="23"/>
      <c r="B25" s="23"/>
      <c r="C25" s="34"/>
      <c r="D25" s="23"/>
      <c r="E25" s="34"/>
    </row>
    <row r="26" spans="1:5" x14ac:dyDescent="0.25">
      <c r="A26" s="23" t="s">
        <v>555</v>
      </c>
      <c r="B26" s="23"/>
      <c r="C26" s="34"/>
      <c r="D26" s="23"/>
      <c r="E26" s="34"/>
    </row>
    <row r="27" spans="1:5" x14ac:dyDescent="0.25">
      <c r="A27" s="23" t="s">
        <v>556</v>
      </c>
      <c r="B27" s="34" t="s">
        <v>557</v>
      </c>
      <c r="C27" s="34">
        <v>100</v>
      </c>
      <c r="D27" s="23"/>
      <c r="E27" s="34">
        <v>537</v>
      </c>
    </row>
  </sheetData>
  <sheetProtection algorithmName="SHA-512" hashValue="Ryf5pfszonq0Lx1o89uLO6sFKiHeF6EXqHnVtpeLFDO9skbCOXSOdj2AggXlWgXwJWblXQCim6BZhZI5x8lnSw==" saltValue="TffpZfyj7h+xIl6L1ZcIMA==" spinCount="100000" sheet="1" objects="1" scenarios="1"/>
  <mergeCells count="1">
    <mergeCell ref="A2:E2"/>
  </mergeCells>
  <pageMargins left="0.98425196850393704" right="0.59055118110236227" top="0.78740157480314965" bottom="0.39370078740157483" header="0.39370078740157483" footer="0.19685039370078741"/>
  <pageSetup paperSize="9" orientation="portrait" r:id="rId1"/>
  <headerFooter alignWithMargins="0">
    <oddHeader>&amp;L&amp;"Arial,Poševno"&amp;9      Most čez Krko v Cerkjah ob Krki; št. projekta: 11-19&amp;R&amp;"Arial,Poševno"&amp;9IKB, d.o.o.</oddHeader>
    <oddFooter>&amp;R&amp;"Arial,Poševno"&amp;9&amp;P/&amp;N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9</vt:i4>
      </vt:variant>
    </vt:vector>
  </HeadingPairs>
  <TitlesOfParts>
    <vt:vector size="16" baseType="lpstr">
      <vt:lpstr>Rekapitulacija</vt:lpstr>
      <vt:lpstr>Most čez Krko</vt:lpstr>
      <vt:lpstr>Tabela 1</vt:lpstr>
      <vt:lpstr>Tabela 2</vt:lpstr>
      <vt:lpstr>Tabela 3</vt:lpstr>
      <vt:lpstr>Tabela 4</vt:lpstr>
      <vt:lpstr>Tabela 5</vt:lpstr>
      <vt:lpstr>'Most čez Krko'!Področje_tiskanja</vt:lpstr>
      <vt:lpstr>Rekapitulacija!Področje_tiskanja</vt:lpstr>
      <vt:lpstr>'Tabela 1'!Področje_tiskanja</vt:lpstr>
      <vt:lpstr>'Tabela 2'!Področje_tiskanja</vt:lpstr>
      <vt:lpstr>'Tabela 3'!Področje_tiskanja</vt:lpstr>
      <vt:lpstr>'Tabela 4'!Področje_tiskanja</vt:lpstr>
      <vt:lpstr>'Tabela 5'!Področje_tiskanja</vt:lpstr>
      <vt:lpstr>'Most čez Krko'!Tiskanje_naslovov</vt:lpstr>
      <vt:lpstr>'Tabela 4'!Tiskanje_naslovov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Vilma Zupančič</cp:lastModifiedBy>
  <cp:lastPrinted>2020-02-13T12:39:12Z</cp:lastPrinted>
  <dcterms:created xsi:type="dcterms:W3CDTF">2007-01-23T08:40:44Z</dcterms:created>
  <dcterms:modified xsi:type="dcterms:W3CDTF">2020-03-19T10:58:09Z</dcterms:modified>
</cp:coreProperties>
</file>