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obbrezice-my.sharepoint.com/personal/vilma_zupancic_brezice_si/Documents/SLUZBA/JAVNA NAROČILA/POSTOPKI/Odprti postopek/OKIGJS/Pokopališče etapa 3/"/>
    </mc:Choice>
  </mc:AlternateContent>
  <xr:revisionPtr revIDLastSave="124" documentId="13_ncr:1_{B1A9082D-0AEF-4F44-A0E9-C99FBD2518FF}" xr6:coauthVersionLast="45" xr6:coauthVersionMax="45" xr10:uidLastSave="{BB27466B-3A73-459D-919A-E8CFA757BD33}"/>
  <bookViews>
    <workbookView xWindow="-120" yWindow="-120" windowWidth="25440" windowHeight="15390" xr2:uid="{773992A8-E81B-4178-85AE-C67C36FD6527}"/>
  </bookViews>
  <sheets>
    <sheet name="Rekapitulacija " sheetId="1" r:id="rId1"/>
    <sheet name="Zunanja ureditev" sheetId="2" r:id="rId2"/>
    <sheet name="Cestna razs." sheetId="3" r:id="rId3"/>
    <sheet name="GD - zun.razsv."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5" i="2" l="1"/>
  <c r="F62" i="2"/>
  <c r="F60" i="2"/>
  <c r="B37" i="4" l="1"/>
  <c r="F35" i="4"/>
  <c r="F33" i="4"/>
  <c r="D31" i="4"/>
  <c r="F31" i="4" s="1"/>
  <c r="F29" i="4"/>
  <c r="F27" i="4"/>
  <c r="F25" i="4"/>
  <c r="F23" i="4"/>
  <c r="F19" i="4"/>
  <c r="F17" i="4"/>
  <c r="F13" i="4"/>
  <c r="F11" i="4"/>
  <c r="A11" i="4"/>
  <c r="F9" i="4"/>
  <c r="A9" i="4"/>
  <c r="B29" i="3"/>
  <c r="F27" i="3"/>
  <c r="F25" i="3"/>
  <c r="F23" i="3"/>
  <c r="F19" i="3"/>
  <c r="F17" i="3"/>
  <c r="F15" i="3"/>
  <c r="F13" i="3"/>
  <c r="F11" i="3"/>
  <c r="F9" i="3"/>
  <c r="A9" i="3"/>
  <c r="B221" i="2"/>
  <c r="B220" i="2"/>
  <c r="B219" i="2"/>
  <c r="B218" i="2"/>
  <c r="B217" i="2"/>
  <c r="B216" i="2"/>
  <c r="B215" i="2"/>
  <c r="B214" i="2"/>
  <c r="B213" i="2"/>
  <c r="B212" i="2"/>
  <c r="A202" i="2"/>
  <c r="F199" i="2"/>
  <c r="F202" i="2" s="1"/>
  <c r="F221" i="2" s="1"/>
  <c r="A192" i="2"/>
  <c r="F187" i="2"/>
  <c r="F184" i="2"/>
  <c r="D182" i="2"/>
  <c r="F182" i="2" s="1"/>
  <c r="F178" i="2"/>
  <c r="F174" i="2"/>
  <c r="F172" i="2"/>
  <c r="F170" i="2"/>
  <c r="F167" i="2"/>
  <c r="F166" i="2"/>
  <c r="F163" i="2"/>
  <c r="F162" i="2"/>
  <c r="F158" i="2"/>
  <c r="F156" i="2"/>
  <c r="F155" i="2"/>
  <c r="F152" i="2"/>
  <c r="F150" i="2"/>
  <c r="F148" i="2"/>
  <c r="F146" i="2"/>
  <c r="F144" i="2"/>
  <c r="A144" i="2"/>
  <c r="A146" i="2" s="1"/>
  <c r="A148" i="2" s="1"/>
  <c r="A150" i="2" s="1"/>
  <c r="A152" i="2" s="1"/>
  <c r="A154" i="2" s="1"/>
  <c r="A158" i="2" s="1"/>
  <c r="A160" i="2" s="1"/>
  <c r="A165" i="2" s="1"/>
  <c r="A169" i="2" s="1"/>
  <c r="A172" i="2" s="1"/>
  <c r="A174" i="2" s="1"/>
  <c r="A176" i="2" s="1"/>
  <c r="A178" i="2" s="1"/>
  <c r="A180" i="2" s="1"/>
  <c r="A182" i="2" s="1"/>
  <c r="A184" i="2" s="1"/>
  <c r="A186" i="2" s="1"/>
  <c r="D142" i="2"/>
  <c r="D176" i="2" s="1"/>
  <c r="F176" i="2" s="1"/>
  <c r="A136" i="2"/>
  <c r="F133" i="2"/>
  <c r="F130" i="2"/>
  <c r="D127" i="2"/>
  <c r="F127" i="2" s="1"/>
  <c r="F125" i="2"/>
  <c r="A125" i="2"/>
  <c r="A127" i="2" s="1"/>
  <c r="A129" i="2" s="1"/>
  <c r="A132" i="2" s="1"/>
  <c r="D123" i="2"/>
  <c r="F123" i="2" s="1"/>
  <c r="A118" i="2"/>
  <c r="F118" i="2"/>
  <c r="F218" i="2" s="1"/>
  <c r="A110" i="2"/>
  <c r="F107" i="2"/>
  <c r="F110" i="2" s="1"/>
  <c r="F217" i="2" s="1"/>
  <c r="A101" i="2"/>
  <c r="F98" i="2"/>
  <c r="F93" i="2"/>
  <c r="F90" i="2"/>
  <c r="A89" i="2"/>
  <c r="A92" i="2" s="1"/>
  <c r="A95" i="2" s="1"/>
  <c r="A97" i="2" s="1"/>
  <c r="A84" i="2"/>
  <c r="D81" i="2"/>
  <c r="F81" i="2" s="1"/>
  <c r="F79" i="2"/>
  <c r="F75" i="2"/>
  <c r="A75" i="2"/>
  <c r="A77" i="2" s="1"/>
  <c r="A79" i="2" s="1"/>
  <c r="A81" i="2" s="1"/>
  <c r="F73" i="2"/>
  <c r="A64" i="2"/>
  <c r="F58" i="2"/>
  <c r="F56" i="2"/>
  <c r="A56" i="2"/>
  <c r="A58" i="2" s="1"/>
  <c r="F54" i="2"/>
  <c r="A47" i="2"/>
  <c r="F44" i="2"/>
  <c r="D41" i="2"/>
  <c r="F41" i="2" s="1"/>
  <c r="F39" i="2"/>
  <c r="D37" i="2"/>
  <c r="F37" i="2" s="1"/>
  <c r="A37" i="2"/>
  <c r="A39" i="2" s="1"/>
  <c r="A41" i="2" s="1"/>
  <c r="A43" i="2" s="1"/>
  <c r="F35" i="2"/>
  <c r="A30" i="2"/>
  <c r="F27" i="2"/>
  <c r="F25" i="2"/>
  <c r="F23" i="2"/>
  <c r="F21" i="2"/>
  <c r="A21" i="2"/>
  <c r="A23" i="2" s="1"/>
  <c r="A25" i="2" s="1"/>
  <c r="A27" i="2" s="1"/>
  <c r="F19" i="2"/>
  <c r="F47" i="2" l="1"/>
  <c r="F213" i="2" s="1"/>
  <c r="F29" i="3"/>
  <c r="F26" i="1" s="1"/>
  <c r="F37" i="4"/>
  <c r="F27" i="1" s="1"/>
  <c r="F142" i="2"/>
  <c r="F64" i="2"/>
  <c r="F214" i="2" s="1"/>
  <c r="D77" i="2"/>
  <c r="D95" i="2" s="1"/>
  <c r="F95" i="2" s="1"/>
  <c r="F101" i="2" s="1"/>
  <c r="D180" i="2"/>
  <c r="F180" i="2" s="1"/>
  <c r="F30" i="2"/>
  <c r="F212" i="2" s="1"/>
  <c r="F136" i="2"/>
  <c r="F219" i="2" s="1"/>
  <c r="A13" i="4"/>
  <c r="A11" i="3"/>
  <c r="A13" i="3" s="1"/>
  <c r="F192" i="2" l="1"/>
  <c r="F220" i="2" s="1"/>
  <c r="F216" i="2"/>
  <c r="A15" i="3"/>
  <c r="F77" i="2"/>
  <c r="F84" i="2" s="1"/>
  <c r="F215" i="2" s="1"/>
  <c r="A15" i="4"/>
  <c r="A21" i="4"/>
  <c r="F222" i="2" l="1"/>
  <c r="F25" i="1" s="1"/>
  <c r="F29" i="1" s="1"/>
  <c r="A19" i="3"/>
  <c r="A17" i="3"/>
  <c r="A25" i="4"/>
  <c r="F30" i="1" l="1"/>
  <c r="F31" i="1" s="1"/>
  <c r="F32" i="1" s="1"/>
  <c r="F33" i="1" s="1"/>
  <c r="F34" i="1" s="1"/>
  <c r="A23" i="3"/>
  <c r="A25" i="3" s="1"/>
  <c r="A27" i="4"/>
  <c r="A29" i="4" s="1"/>
  <c r="A31" i="4" s="1"/>
  <c r="A33" i="4" l="1"/>
  <c r="A35" i="4" s="1"/>
</calcChain>
</file>

<file path=xl/sharedStrings.xml><?xml version="1.0" encoding="utf-8"?>
<sst xmlns="http://schemas.openxmlformats.org/spreadsheetml/2006/main" count="363" uniqueCount="163">
  <si>
    <t>POSTAVKA</t>
  </si>
  <si>
    <t>E</t>
  </si>
  <si>
    <t>KOL</t>
  </si>
  <si>
    <t>CENA</t>
  </si>
  <si>
    <t>VREDNOST</t>
  </si>
  <si>
    <t>Št. proj.: 15199-20</t>
  </si>
  <si>
    <t/>
  </si>
  <si>
    <t>Objekt:</t>
  </si>
  <si>
    <t>Razširitev pokopališča Brežice</t>
  </si>
  <si>
    <t>~ etapa 3: dovozna cesta, parkirišča in kanalizacija - VZHOD</t>
  </si>
  <si>
    <t>P16 do LC 026021</t>
  </si>
  <si>
    <t>OPOMBA:</t>
  </si>
  <si>
    <t xml:space="preserve">V popisu so zajeta vsa dela za izvedbo prometnega omrežja, kanalizacije </t>
  </si>
  <si>
    <t xml:space="preserve">REKAPITULACIJA </t>
  </si>
  <si>
    <t xml:space="preserve">Predmet pogodbe:
Infrastrukturna ureditev pokopališča Brežice - del 3. etape 
</t>
  </si>
  <si>
    <t>I.FAZA (vzhodni del)</t>
  </si>
  <si>
    <t>Zunanja ureditev</t>
  </si>
  <si>
    <t>Cestna razsvetljava</t>
  </si>
  <si>
    <t>Gradbena dela - zunanja razsveteljava</t>
  </si>
  <si>
    <t>Nepredvidena dela (5% od vseh del)</t>
  </si>
  <si>
    <t>SKUPAJ (€):</t>
  </si>
  <si>
    <t xml:space="preserve"> </t>
  </si>
  <si>
    <t>22% DDV (€):</t>
  </si>
  <si>
    <t>I. FAZA SKUPAJ Z 22% DDV (€):</t>
  </si>
  <si>
    <t>Copyright©  Savaprojekt</t>
  </si>
  <si>
    <t xml:space="preserve">POPIS MATERIALA IN DEL </t>
  </si>
  <si>
    <t>načrt 3/2 - NAČRT ZUNANJE UREDITVE</t>
  </si>
  <si>
    <t>I. FAZA - 3.etapa</t>
  </si>
  <si>
    <t>I. SPLOŠNO</t>
  </si>
  <si>
    <t xml:space="preserve">Opombe: </t>
  </si>
  <si>
    <t>Spremljajoča dela obsegajo:
organizacijo, zaščito in označitev gradbišča, ograjo in začasne objekte; organizacijo varstva pri delu z vsemi potrebnimi elaborati;</t>
  </si>
  <si>
    <t xml:space="preserve">sprotna geodetska dela, stroške gradbiščnih priključkov, koordinacijo gradnje, zavarovanja izvajalcev in objekta za čas gradnje; </t>
  </si>
  <si>
    <t>organizacijo vseh strokovnih ogledov in meritev, sprotno in končno čiščenje, sprotno zaščito izgotovljenih elementov, vzpostavitev okolice v prvotno stanje; odvoz odvečnega materiala na komunalno deponijo,</t>
  </si>
  <si>
    <t>z vodenjem evidenc in plačilom taks, interne transporte in zunanje transporte; osebne, manipulacijske in režijske stroške izvajalcev na objektu; 
vse v skladu z veljavnimi normativi Združenja gradbeništva Slovenije.</t>
  </si>
  <si>
    <t>Izvedba oz. postavitev delne zapore prometa v času izvajanja del, skupaj z izdelavo Elaborata cestne zapore, s stroški pridobitve soglasja in postavitve ter odstranitve prometne signalizacije. Z vsem potrebnim vzdrževanjem v času gradnje.</t>
  </si>
  <si>
    <t>a</t>
  </si>
  <si>
    <t>- ob rekonstrukciji cestnega priključka v dolžini ca 40,0 m (profil P26)</t>
  </si>
  <si>
    <t>kpl</t>
  </si>
  <si>
    <t xml:space="preserve">Čiščenje vegetacije na tangiranem območju predvidenega posega (npr. košnja trave, posek grmovja, mulčenje…. z odvozom na stalno deponijo) </t>
  </si>
  <si>
    <t>Identifikacija in zakoličba vseh obstoječih komunalnih vodov (vodovod, kanalizacija, el. in TK omrežje…) na tangiranem območju s sodelovanjem upravljalcev posameznega komunalnega voda.</t>
  </si>
  <si>
    <t>Geomehanski in hidrološki nadzor tekom gradnje, nad izvajanjem zemeljskih del, planuma izkopa, pregled izkopov za podzemne objekte (predvsem ob izvedbi ponikalnice)...,z vsemi potrebnimi preiskavami materiala in terena ter končnim poročilom. Ocena časa</t>
  </si>
  <si>
    <t>ur</t>
  </si>
  <si>
    <t>Projektantski nadzor (gradbeni) in spremljanje objekta med gradnjo (za del prometne in komunalne ureditve) ter sodelovanje pri rednih tedenskih koordinaciji med gradnjo /po potrditvi investitorja ali nadzora/ vključno s potrditvijo morebitnih sprememb projektnih rešitev (po predračunu projektanta)
- okvirno 1xtedensko, obračun po dejansko porabljenih urah. Vrednost urne postavke po priporočilih IZS in ZAPS je 43 EUR. Vključen je tudi potovalni čas.</t>
  </si>
  <si>
    <t>=========================================================================================</t>
  </si>
  <si>
    <t>II. GEODETSKA DELA</t>
  </si>
  <si>
    <t>Zakoličevanje osi trase ceste, na gričevnatem terenu</t>
  </si>
  <si>
    <t>m1</t>
  </si>
  <si>
    <t>Obnovitev cestne osi v toku gradnje, ki je bila predhodno zakoličena, skupaj z iskanjem in delno obnovo poligonskih točk cestne osi, označevanje profilov, skupaj z vsemi pomožnimi deli, na gričevnatem terenu</t>
  </si>
  <si>
    <t>Postavljanje profilov, obojestransko količenje ter ostala pomožna dela z vsemi raznosi in meritvami, na gričevnatem terenu</t>
  </si>
  <si>
    <t>kos</t>
  </si>
  <si>
    <t>Zavarovanje profilov osi, obojestransko s količki, zavarovanimi s trikotnikom iz letev, označbe na količkih, 2x niveliranje ter zapisnik, na gričevnatem terenu</t>
  </si>
  <si>
    <t xml:space="preserve">Izvedba uradnega (certifikat) geodetskega posnetka izvedenih del (dolžina ceste ca 200 m oz. območje ca 0,19 ha), </t>
  </si>
  <si>
    <t xml:space="preserve">skupaj s komunalnim in zemljiškim katastrom (na celotnem območju etape); za potrebe tehničnega pregleda in izvedbe PID načrtov </t>
  </si>
  <si>
    <t>III. RUŠITVENA DELA</t>
  </si>
  <si>
    <t>Strojno rušenje obstoječega asfalta - rob lokalne ceste, v skupni debelini ca 10-12cm, skupaj z nakladanjem na prevozno sredstvo in odvozom na stalno deponijo do 20km daleč. Skupaj z vsemi pomožnimi deli in prenosi.</t>
  </si>
  <si>
    <t>m2</t>
  </si>
  <si>
    <t>Strojno rušenje obstoječega asfalta - obst. dovozna cesta in parkirišča, v skupni debelini ca 10-12cm, skupaj z nakladanjem na prevozno sredstvo in odvozom na stalno deponijo do 20km daleč. Skupaj z vsemi pomožnimi deli in prenosi.</t>
  </si>
  <si>
    <t>Odstranjevanje montažnih dvignjenih robnikov z betonskimi temelji, skupaj z nakladanjem na prevozno sredstvo in odvozom na stalno deponijo do 20 km daleč.. 
- robniki 15/25/100 cm</t>
  </si>
  <si>
    <t>IV. ZEMELJSKA DELA</t>
  </si>
  <si>
    <t xml:space="preserve">Opombe:
</t>
  </si>
  <si>
    <t>Ob izvedbi širokega izkopa mora geomehanik prevzeti planum izkopa in potrditi projektiran sestav spodnjega ustroja.
Vse količine zemeljskih del, tamponov,.. so podane v raščenem oz. zbitem stanju.</t>
  </si>
  <si>
    <t>Stroški odvoza odvečnega - odpadnega zemeljskega materiala vključujejo odvoz na stalno deponijo v oddaljenosti do 20 km s plačilom taks.</t>
  </si>
  <si>
    <t xml:space="preserve">Strojni odkop plodnih tal - humusne prsti, povprečne deb.d=40 cm, z odrivom na začasno deponijo na gradbišču (obračun v raščenem stanju). Humus se porabi za humuziranje zelenic. </t>
  </si>
  <si>
    <t>m3</t>
  </si>
  <si>
    <t>Izkop v zemljini III.-IV.ktg za izvedbo spodnjega ustroja pod utrjenimi površinami, v kompletu z nakladanjem na prevozno sredstvo in odvozom v začasno deponijo na gradbišču ca 50 m
(obračun v raščenem stanju)</t>
  </si>
  <si>
    <t>Strojno valjanje planuma spodnjega ustroja zemlje ter planiranje s točnostjo do +-3 cm in nosilnosti EV2=40-60 MPa.
- pod predvidenimi tamponi</t>
  </si>
  <si>
    <t>Dobava in strojno vgrajevanje zasipnega materiala v plasteh po 20 cm z valjanjem
- zasip pod zelenicami (po predhodni odobritvi geomehanika se lahko uporabi material iz izkopa)</t>
  </si>
  <si>
    <t>Odvoz odvečnega materiala iz izkopov oziroma humusa na deponijo oddaljeno do 10 km oz. kmetijsko površino, po dogovoru z investitorjem oz. pristojnim občinskim upravnim organom</t>
  </si>
  <si>
    <t>V. ZGORNJI USTROJ</t>
  </si>
  <si>
    <t xml:space="preserve">Dobava in vgrajevanje nadomestnega nasipnega kamnitega materiala (gruščnati nasip) v plasteh po 15-20 cm z uvaljanjem do predpisane zbitosti </t>
  </si>
  <si>
    <t>Ev2=60 MPa, skupaj s strojnim nakladanjem na prevozno sredstvo in zvračanjem
- zmrzlinsko odporna posteljica iz kamnitega materiala oz. tamponi II.klase (pod utrjenimi površinami - cesta, parkirišča in bankina) skupne debeline min. 20cm</t>
  </si>
  <si>
    <t>Dobava in mehansko vgrajevanje tamp. materiala (TD 0-32 mm), skupaj s komprimiranjem in planiranjem planuma
+- 1 cm</t>
  </si>
  <si>
    <t>deb. 30 cm, Ev2 =100 Mpa
- pod povoznimi površinami (cesta, parkirišča in bankina)</t>
  </si>
  <si>
    <t>Dobava in polaganje filca oz. PP polsti (200 g) na uvaljano posteljico, z vsemi pomožnimi deli, materiali in prenosi
(po potrebi, oceni geomehanik glede na čas izvedbe oz. vremenske razmere)</t>
  </si>
  <si>
    <t xml:space="preserve">Izdelava bankin z dobavo in vgrajevanjem peska v sloju deb. 10 cm na utrjeno tamponsko podlago (obračun v zbitem stanju); </t>
  </si>
  <si>
    <t>- bankina šir. 0,50 m (ob vozišču oz. parkirišču)</t>
  </si>
  <si>
    <t>VI. ZIDARSKA DELA</t>
  </si>
  <si>
    <t>Dobava, raznos in polaganje predfabriciranih robnikov iz cem.
betona v temelj (C 10/20), z zalivanjem stikov s cementno malto, skupaj z vsemi pomožnimi deli, mat. in prenosi.</t>
  </si>
  <si>
    <t>- cestni robnik dim. 15/25/100 cm (ob vozišču in vzdolžnih parkiriščih)</t>
  </si>
  <si>
    <t>VII. BETONSKA DELA</t>
  </si>
  <si>
    <t>Izvedba ekološkega otoka, prostor za kontejnerje oz. zabojnike.
AB plošča dim. 9,0x2,50 m, deb. 12 cm; beton C 25/30 z dodatki za vodonepropustnost in zmrzlinsko odpornost, z armaturo Q133 in polaganjem Gefitas folije. Vključno z vsemi pom. deli, materiali in prenosi. Zajeta tudi izdelava, kompletna montaža in demontaža opaža. Eko otok 2x</t>
  </si>
  <si>
    <t>VIII. ASFALTERSKA DELA</t>
  </si>
  <si>
    <t>Pobrizg gramoznega planuma z bitumnom za asfaltni sloj, zaradi boljše povezave</t>
  </si>
  <si>
    <t>Dobava in strojno vgrajevanje nosilne plasti asfalta na pripravljeno tamponsko podlago
- AC 16 base B 70/100 A3
- deb. 6 cm (vozišče in parkirišča)</t>
  </si>
  <si>
    <t>Nabava in vgrajevanje obrabno zaporne plasti na nosilni sloj asfalta
- AC 8 surf B 70/100 A3
- deb. 3 cm (vozišče in parkirišča)</t>
  </si>
  <si>
    <t xml:space="preserve">Sanacija obst. vozišča lokalne ceste oz. obdelava priključka dovozne ceste. Skupaj z nabavo in vgrajevanjem nosilne in obrabne plasti asfalta na tamponsko podlago </t>
  </si>
  <si>
    <t>- AC 16 base B 70/100 A3 (deb. 6 cm) ter obrabno zaporne plasti na nosilni sloj asfalta - AC 8 surf B 70/100 A3 (deb. 3 cm)</t>
  </si>
  <si>
    <t>Izdelava mulde (šir,50) ob vozišču; mulda iz bitumenskega betona v isti sestavi kot vozišče</t>
  </si>
  <si>
    <t>- AC 16 base B 50/70 A3, deb.6 cm
- AC 8 surf B 50/70 A3, deb. 3 cm
na podložni plasti tampona, skupaj z dobavo vsega materiala in prenosi do mesta vgraditve</t>
  </si>
  <si>
    <t>IX. KANALIZACIJA</t>
  </si>
  <si>
    <t>Zakoličevanje trase kanalizacije in jaškov po situaciji in tabeli zakoličbenih točk</t>
  </si>
  <si>
    <t>- ravninski teren</t>
  </si>
  <si>
    <t>Strojni izkop jarkov za kanalizacijske cevi z razširitvijo izkopa za jaške, vtočne jaške in druge objekte kanalizacije. Izkop pod kotom 60 st., v zemlji III. ktg. z odmetom ob rob izkopa</t>
  </si>
  <si>
    <t>Ročni izkop zemlje pri križanjih kom.infrastrukture in drugih natančnih izkopih; z ravnanjem, planiranjem in utrjevanjem (obračun v raščenem stanju);
odmet na začasno deponijo na gradbišču</t>
  </si>
  <si>
    <t>Planiranje dna kanala s točnostjo +-1 cm v projektiranem vzdolžnem padcu z ročnim izkopom povprečno 0,005 m3/m
- za kanalizacijo</t>
  </si>
  <si>
    <t>Dobava in vgrajevanje peščene
posteljice iz drobljenca (8-16 mm) za položitev kanaliz. cevi v projektiranem padcu z utrjevanjem (obračun v zbitem stanju)
- deb. 15 cm</t>
  </si>
  <si>
    <t>Dobava in vgrajevanje betona C20/25, kot obbetoniranje cevi pod povoznimi asf.površinami pri minimalnih globinah ter pri križanju s komunalnimi napravami
-po potrebi armirati</t>
  </si>
  <si>
    <t>Dobava in polaganje kanal. PVC cevi na pripravljeno podlago s spajanjem (oglavek z utorom, gum. tesnilo), čiščenjem površine cevi, rezanjem in vsemi pom. deli in materiali in prenosi</t>
  </si>
  <si>
    <t>- PVC DN 200</t>
  </si>
  <si>
    <t>b</t>
  </si>
  <si>
    <t>- PVC DN 250</t>
  </si>
  <si>
    <t>Polietilenska PE cev visoke gostote za izvedbo tlačnega kanalizac. voda,  PE 90 za tlak 10 bar, dobava v kolutu, s primerno označeno sredinsko črto (ne
sme biti plava kot je za vodo), z opozorilnim trakom, komplet s pomožnim materialom</t>
  </si>
  <si>
    <t>Izdelava kanalizacijskih jaškov iz PE cevi z obdelanim dnom, izdelano muldo, komplet izdelavo obroča za vgradnjo pokrova ter vsemi pom. deli, napravo betona in malte ter prenosi do mesta vgraditve</t>
  </si>
  <si>
    <t>- po potrebi ustrezno obbetonirani</t>
  </si>
  <si>
    <t>- jašek DN 800, gl.do 1,5m (kos 8)</t>
  </si>
  <si>
    <t>- umirjevalni jašek DN 1000, gl.1,2m (kos 1)</t>
  </si>
  <si>
    <t>Izdelava jaška na tlačnem vodu (za vgradnjo čistilnega kosa); jašek iz ABC ali PE cevi z obdelanim dnom, izdelano muldo, komplet izdelavo obroča za vgradnjo pokrova ter vsemi pom. deli, napravo betona in malte ter prenosi do mesta vgraditve; po potrebi ustrezno obbetonirani</t>
  </si>
  <si>
    <t>- jašek DN 1000 gl. od 1,5 m</t>
  </si>
  <si>
    <t xml:space="preserve">- vključno z dobavo in vgradnjo LŽ pokrova dim. 80/80 cm, na zaklep, odpiranje ročno (brez orodja), skupaj z napravo ležišča, polaganjem v cem. malto 1:3 ter ostalimi pom. deli, napravo malte in prenosi do mesta vgraditve
razred D 400 </t>
  </si>
  <si>
    <t>Dobava in vgrajevanje duktilnih pokrovov dim. 60cm, pokrovi na zaklep in s protihrupnim vložkom, skupaj z napravo ležišča, polaganjem v cem. malto 1:3 ter
ostalimi pom. deli, napravo malte in prenosi do mesta vgraditve.</t>
  </si>
  <si>
    <t>- razred D  (400 kN)</t>
  </si>
  <si>
    <t>Izdelava vtočnih jaškov (požiralnikov) iz betonskih cevi DN 40cm, h= 1.7 m, z rešetko 40/40 razreda obremenitve C 250, z betoniranjem dna z bet. C 12/15 ter vsemi pom. deli, napravo betona in malte, potrebnimi materiali in prenosi do mesta vgraditve</t>
  </si>
  <si>
    <t>Izdelava priključkov na revizijske, vtočne jaške in druge obj. kanalizacije skupaj s pripravo ležišča in nameščanjem cevi z drsno spojko na pripravljen nastavek na jašku; z vsemi pomožnimi deli, materialin prenosi do mesta vgraditve</t>
  </si>
  <si>
    <t>Pred zasipom kanalizacijskih cevi izvesti preizkus kanalizacije in jaškov na propustnost, funkcionalnost in vodotesnost; v skladu s tehničnimi specifikacijami dobavitelja cevi, z zakonom in veljavnimi predpisi (SIST EN 1610)</t>
  </si>
  <si>
    <t>Zasip kanalizacijskih cevi s prodnatim peščenim materialom granulacije do 20 mm v višini 30 cm nad temenom cevi z zbijanjem</t>
  </si>
  <si>
    <t>Zasip kanalizacijskih cevi s selekcioniranim materialom iz izkopa v plasteh po 20 cm s komprimiranjem in valjanjem (obračun v zbitem stanju)</t>
  </si>
  <si>
    <t xml:space="preserve">Odvoz odvečnega materiala iz izkopa za  kanalizacijo na stalno deponijo odd. Do 10 km, skupaj z nakladanjem, zvračanjem in razstiranjem </t>
  </si>
  <si>
    <t xml:space="preserve">Črpanje vode iz gradbenih jam v času gradnje. Obračun po dejanskih urah črpanja. Ocena </t>
  </si>
  <si>
    <t>-PONIKALNICA</t>
  </si>
  <si>
    <t>Dobava materiala in izdelava ponikalnice Po s polnimi in perforiranimi cevmi iz cementnega betona, premera 100 cm, globine ca 2,0 m, skupaj s kraki iz drenažnih cevi (fi 200mm, ca 5,6m/kos ponik.). V ceni so vključeni izkopi, zasipi (tudi drenažni) in vsa pomožna dela, materiali in prenosi</t>
  </si>
  <si>
    <t>Opomba:
Pri izvajanju bo potrebno vršiti geomehanski nadzor. Geomehanik mora obvezno pregledati izkop za ponikalnico in po potrebi izvesti tudi nalivalne poiskuse
V kolikor se ugotovi, da je obst. ponikalnica ustrezna, se rešitev prilagodi (čiščenje, izpiranje...) in se ponikalnica ohrani</t>
  </si>
  <si>
    <t>X. HORTIKULTURA</t>
  </si>
  <si>
    <t>Opomba:
Saditev novih dreves in grmovnic zajeto v načrtu krajinske arhitekture</t>
  </si>
  <si>
    <t xml:space="preserve">Razgrinjanje odstranjene humusne prsti oz. plodne zemlje, frezanje, fino planiranje s točnostjo +-3 cm, setev travne mešanice (4 kg/100 m2) ter valjanje in zagrabljanje
(proste površine ter brežine prometnic)
- v deb. 30 cm </t>
  </si>
  <si>
    <t>REKAPITULACIJA I.faze-3.etape</t>
  </si>
  <si>
    <t>B1. CESTNA RAZSVETLJAVA</t>
  </si>
  <si>
    <t>Dobava in polaganje kabla NAYY-J 4x16+2,5mm2 v zaščitne cevi</t>
  </si>
  <si>
    <t>m</t>
  </si>
  <si>
    <t>Valjanec Fe/Zn 25x4 mm, položen v skupni jarek s traso javne razsvetljave</t>
  </si>
  <si>
    <t>Križna sponka tip KON01 dim. 58x58/3 z antikoruzijsko zaščito z dekordal trakom</t>
  </si>
  <si>
    <t xml:space="preserve">Izvedba stika za ozemljitev kovinskih stebrov JR </t>
  </si>
  <si>
    <t>Demontaža, poseg v temelj za vgradnjo nove cevi ter ponovna montaža obstoječe svetilke, komplet z zamenjavo obst. varovalk v svetilki, komplet</t>
  </si>
  <si>
    <t>Cestna svetilka + steber, zaščitena proti prahu in vlagi IP66 , z vključeno metalhalogeno sijalko 70W in predstikalno napravo,</t>
  </si>
  <si>
    <t>svetilka iz aluminijeve zlitine, reflektor iz čistega aluminija, višina montaže 3,5m</t>
  </si>
  <si>
    <t>Enakovredno:
SRL077, 70W 
OPOMBA: enak tip svetilke je že vgrajen na predmetnem pokopališču!</t>
  </si>
  <si>
    <t>Izvedba priključitve zunanje razsvetljave na obstoječe omrežje, komplet s preverbo obstoječega priključnega mesta, komplet s vklopi in izklopi omrežja v času gradnje.</t>
  </si>
  <si>
    <t>El. meritve, meritve osvetljenosti, preizkus funkcionalnosti, atesti, izjave ter storitve pooblaščenega preglednika po Pravilniku o zahtevah za NN inštalacije v stavbah</t>
  </si>
  <si>
    <t>Drobni material, manipulativni stroški, skladiščenje materiala ter ureditev gradbišča.
(ocena ca. 3% predračunske vrednosti)</t>
  </si>
  <si>
    <t>B2. GRADBENA DELA - ZUNANJA RAZSVETLJAVA</t>
  </si>
  <si>
    <t>Zakoličevanje trase kabelske kanalizacije cestne razsvetljave po situaciji</t>
  </si>
  <si>
    <r>
      <t xml:space="preserve">Izkop jarka dim. 1,0x0,4m za kabelsko kanalizacijo v zemlji III ktg z delno ročnim (20%) delno strojnim (80%) izkopom s pravilnim odsekovanjem stranic in dna izkopa ter odlaganje ob rob izkopa, obračun v </t>
    </r>
    <r>
      <rPr>
        <sz val="11"/>
        <rFont val="Arial"/>
        <family val="2"/>
        <charset val="238"/>
      </rPr>
      <t>raščenem</t>
    </r>
    <r>
      <rPr>
        <sz val="11"/>
        <color indexed="8"/>
        <rFont val="Arial"/>
        <family val="2"/>
        <charset val="238"/>
      </rPr>
      <t xml:space="preserve"> stanju.</t>
    </r>
  </si>
  <si>
    <t>Dobava in vmetavanje peska pod kabelsko kanalizacijo ter zasip s peskom v debelini 10+10 cm, obračun z vsemi pomožnimi deli, prenosi in materiala</t>
  </si>
  <si>
    <t>Dobava in polaganje zaščitnih cevi z opozorilnim trakom, skupaj z vsemi pomožnimi deli, prenosi in materialom</t>
  </si>
  <si>
    <t>- 1x PE-63</t>
  </si>
  <si>
    <t>- PEHD 2x50mm (rezerva, predhodno potrdi investitor)</t>
  </si>
  <si>
    <t>Izdelava temelja svetilke v kompletu:</t>
  </si>
  <si>
    <t>Izkop zemlje III. ktg. dobava in vgrajevanje betona C25/30, skupaj s sidrnimi vijaki M-10 ter vgradnja PVC cevi fi-63 mm po detajlu PZI.</t>
  </si>
  <si>
    <t>- temelj za steber svetilke (h=3,5m) dim fi-60cm, h=1,0m</t>
  </si>
  <si>
    <t>kom</t>
  </si>
  <si>
    <t xml:space="preserve">Izdelava bet.kab. AB jaška velikosti fi-40cm in globine 60cm, betoniranje, vgradnja LTŽ pokrova, 
izdelava uvodnih oken, komplet z izkopom in z dobavo vsega potrebnega materiala, zasip ter povrnitev v prvotno stanje </t>
  </si>
  <si>
    <t xml:space="preserve">Izdelava bet.kab. AB jaška velikosti fi-60cm in globine 80cm, betoniranje, vgradnja LTŽ pokrova, 
izdelava uvodnih oken, komplet z izkopom in z dobavo vsega potrebnega materiala, zasip ter povrnitev v prvotno stanje  </t>
  </si>
  <si>
    <t>Ročni izkop jarka globine 1,0 m, dolžine do 3m, za ugotavljaje poteka komunalnih vodov ter zasip jarka z izkopanim materialom z utrjevanjem po plasteh 20-25 cm in ureditev terena v 
prvotno stanje</t>
  </si>
  <si>
    <t>Zasip jarkov s selekcioniranim materialom iz izkopa v plasteh z nabijanjem</t>
  </si>
  <si>
    <t>Odvoz odvečnega materiala iz izkopa za kab. kanalizacijo, temeljev in jaške na deponijo oddaljeno do 10 km, skupaj z nakladanjem, zavračanjem in razstiranjem, vključno s stroški 
deponije</t>
  </si>
  <si>
    <t>Dodatek za izkop na trasah v bližini ostalih komunalnih vodov</t>
  </si>
  <si>
    <t>Izdelava PID dokumentacije (analogno in digitalno) z zapisom na CD v treh izvodih</t>
  </si>
  <si>
    <t xml:space="preserve">Opomba:
Lokacijo stalne deponije za odvoz odpadnega materiala (v oddaljenosti do 20 km) 
</t>
  </si>
  <si>
    <t>Strojni posek dreves z odstanitvijo korenin premera do fi 50 cm z obžagovanjem vej, razrezom in odvozom na stalno deponijo v oddaljenosti do 20 km.</t>
  </si>
  <si>
    <t>Strojni posek dreves z odstanitvijo korenin premera več kot fi 50 cm z obžagovanjem vej, razrezom in odvozom na stalno deponijo v oddaljenosti do 20 km.</t>
  </si>
  <si>
    <t>OCENA DEL (PROJEKTANTSKI POPIS DEL)</t>
  </si>
  <si>
    <t>Skupaj</t>
  </si>
  <si>
    <t>Popust</t>
  </si>
  <si>
    <t>Skupaj s popustom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</si>
</sst>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0;[Red]0"/>
    <numFmt numFmtId="165" formatCode="#,##0.0;[Red]#,##0.0"/>
    <numFmt numFmtId="166" formatCode="#,##0.00;[Red]#,##0.00"/>
    <numFmt numFmtId="167" formatCode="#,##0.00\ _S_I_T"/>
    <numFmt numFmtId="168" formatCode="#,##0;[Red]#,##0"/>
    <numFmt numFmtId="169" formatCode="0.0"/>
    <numFmt numFmtId="170" formatCode="#,##0.00\ &quot;€&quot;;[Red]#,##0.00\ &quot;€&quot;"/>
  </numFmts>
  <fonts count="22">
    <font>
      <sz val="11"/>
      <color theme="1"/>
      <name val="Calibri"/>
      <family val="2"/>
      <charset val="238"/>
      <scheme val="minor"/>
    </font>
    <font>
      <sz val="11"/>
      <color theme="1"/>
      <name val="Calibri"/>
      <family val="2"/>
      <charset val="238"/>
      <scheme val="minor"/>
    </font>
    <font>
      <b/>
      <sz val="11"/>
      <name val="Ariel"/>
      <charset val="238"/>
    </font>
    <font>
      <sz val="11"/>
      <name val="Ariel"/>
      <charset val="238"/>
    </font>
    <font>
      <b/>
      <i/>
      <sz val="11"/>
      <name val="Ariel"/>
      <charset val="238"/>
    </font>
    <font>
      <i/>
      <sz val="11"/>
      <name val="Ariel"/>
      <charset val="238"/>
    </font>
    <font>
      <sz val="5"/>
      <name val="Courier New CE"/>
      <family val="3"/>
      <charset val="238"/>
    </font>
    <font>
      <b/>
      <sz val="11"/>
      <color indexed="8"/>
      <name val="Ariel"/>
      <charset val="238"/>
    </font>
    <font>
      <sz val="11"/>
      <color indexed="8"/>
      <name val="Ariel"/>
      <charset val="238"/>
    </font>
    <font>
      <b/>
      <sz val="11"/>
      <color rgb="FFFF0000"/>
      <name val="Ariel"/>
      <charset val="238"/>
    </font>
    <font>
      <sz val="11"/>
      <name val="Arial"/>
      <family val="2"/>
      <charset val="238"/>
    </font>
    <font>
      <b/>
      <sz val="11"/>
      <name val="Arial"/>
      <family val="2"/>
      <charset val="238"/>
    </font>
    <font>
      <b/>
      <i/>
      <sz val="11"/>
      <name val="Arial"/>
      <family val="2"/>
      <charset val="238"/>
    </font>
    <font>
      <i/>
      <sz val="11"/>
      <name val="Arial"/>
      <family val="2"/>
      <charset val="238"/>
    </font>
    <font>
      <sz val="9"/>
      <name val="Arial CE"/>
      <charset val="238"/>
    </font>
    <font>
      <i/>
      <sz val="11"/>
      <color indexed="8"/>
      <name val="Ariel"/>
      <charset val="238"/>
    </font>
    <font>
      <i/>
      <sz val="8"/>
      <name val="Switzerland"/>
      <charset val="238"/>
    </font>
    <font>
      <sz val="11"/>
      <color indexed="10"/>
      <name val="Ariel"/>
      <charset val="238"/>
    </font>
    <font>
      <sz val="11"/>
      <color indexed="8"/>
      <name val="Arial"/>
      <family val="2"/>
      <charset val="238"/>
    </font>
    <font>
      <sz val="11"/>
      <color indexed="10"/>
      <name val="Arial"/>
      <family val="2"/>
      <charset val="238"/>
    </font>
    <font>
      <b/>
      <sz val="11"/>
      <color indexed="8"/>
      <name val="Arial"/>
      <family val="2"/>
      <charset val="238"/>
    </font>
    <font>
      <sz val="9"/>
      <name val="Courier New"/>
      <family val="3"/>
      <charset val="238"/>
    </font>
  </fonts>
  <fills count="7">
    <fill>
      <patternFill patternType="none"/>
    </fill>
    <fill>
      <patternFill patternType="gray125"/>
    </fill>
    <fill>
      <patternFill patternType="solid">
        <fgColor theme="0" tint="-4.9989318521683403E-2"/>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7" tint="0.59999389629810485"/>
        <bgColor indexed="64"/>
      </patternFill>
    </fill>
  </fills>
  <borders count="23">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double">
        <color indexed="64"/>
      </bottom>
      <diagonal/>
    </border>
    <border>
      <left style="medium">
        <color indexed="64"/>
      </left>
      <right/>
      <top/>
      <bottom/>
      <diagonal/>
    </border>
    <border>
      <left/>
      <right style="medium">
        <color indexed="64"/>
      </right>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 fontId="6" fillId="0" borderId="0">
      <alignment vertical="top"/>
      <protection hidden="1"/>
    </xf>
    <xf numFmtId="0" fontId="14" fillId="0" borderId="0"/>
    <xf numFmtId="49" fontId="16" fillId="0" borderId="0">
      <alignment horizontal="right" vertical="top"/>
    </xf>
    <xf numFmtId="49" fontId="16" fillId="0" borderId="0">
      <alignment horizontal="right" vertical="top"/>
    </xf>
    <xf numFmtId="4" fontId="21" fillId="5" borderId="0">
      <alignment horizontal="right"/>
      <protection locked="0"/>
    </xf>
  </cellStyleXfs>
  <cellXfs count="249">
    <xf numFmtId="0" fontId="0" fillId="0" borderId="0" xfId="0"/>
    <xf numFmtId="164" fontId="2" fillId="0" borderId="0" xfId="4" applyNumberFormat="1" applyFont="1" applyAlignment="1" applyProtection="1">
      <alignment horizontal="right" vertical="top" shrinkToFit="1"/>
    </xf>
    <xf numFmtId="0" fontId="3" fillId="0" borderId="0" xfId="4" applyNumberFormat="1" applyFont="1" applyAlignment="1" applyProtection="1">
      <alignment vertical="top" wrapText="1"/>
    </xf>
    <xf numFmtId="0" fontId="3" fillId="0" borderId="0" xfId="4" applyNumberFormat="1" applyFont="1" applyAlignment="1" applyProtection="1">
      <alignment horizontal="right"/>
    </xf>
    <xf numFmtId="165" fontId="3" fillId="0" borderId="0" xfId="4" applyNumberFormat="1" applyFont="1" applyAlignment="1" applyProtection="1">
      <alignment horizontal="right" shrinkToFit="1"/>
    </xf>
    <xf numFmtId="166" fontId="3" fillId="0" borderId="0" xfId="4" applyNumberFormat="1" applyFont="1" applyAlignment="1" applyProtection="1">
      <alignment horizontal="right" shrinkToFit="1"/>
    </xf>
    <xf numFmtId="166" fontId="3" fillId="0" borderId="0" xfId="0" applyNumberFormat="1" applyFont="1" applyAlignment="1" applyProtection="1">
      <alignment horizontal="right" shrinkToFit="1"/>
      <protection locked="0"/>
    </xf>
    <xf numFmtId="166" fontId="5" fillId="0" borderId="0" xfId="0" applyNumberFormat="1" applyFont="1" applyAlignment="1" applyProtection="1">
      <alignment horizontal="right" shrinkToFit="1"/>
      <protection locked="0"/>
    </xf>
    <xf numFmtId="166" fontId="2" fillId="0" borderId="10" xfId="0" applyNumberFormat="1" applyFont="1" applyBorder="1" applyAlignment="1" applyProtection="1">
      <alignment horizontal="right" shrinkToFit="1"/>
      <protection locked="0"/>
    </xf>
    <xf numFmtId="166" fontId="2" fillId="0" borderId="11" xfId="0" applyNumberFormat="1" applyFont="1" applyBorder="1" applyAlignment="1" applyProtection="1">
      <alignment horizontal="right" shrinkToFit="1"/>
      <protection locked="0"/>
    </xf>
    <xf numFmtId="0" fontId="3" fillId="0" borderId="0" xfId="0" applyFont="1" applyProtection="1">
      <protection locked="0"/>
    </xf>
    <xf numFmtId="164" fontId="10" fillId="0" borderId="0" xfId="4" applyNumberFormat="1" applyFont="1" applyAlignment="1" applyProtection="1">
      <alignment horizontal="right" vertical="top" shrinkToFit="1"/>
    </xf>
    <xf numFmtId="0" fontId="10" fillId="0" borderId="0" xfId="4" applyNumberFormat="1" applyFont="1" applyAlignment="1" applyProtection="1">
      <alignment horizontal="right"/>
    </xf>
    <xf numFmtId="165" fontId="10" fillId="0" borderId="0" xfId="4" applyNumberFormat="1" applyFont="1" applyAlignment="1" applyProtection="1">
      <alignment horizontal="right" vertical="top" shrinkToFit="1"/>
    </xf>
    <xf numFmtId="4" fontId="3" fillId="0" borderId="0" xfId="0" applyNumberFormat="1" applyFont="1" applyAlignment="1" applyProtection="1">
      <alignment horizontal="right"/>
      <protection locked="0"/>
    </xf>
    <xf numFmtId="4" fontId="3" fillId="3" borderId="0" xfId="0" applyNumberFormat="1" applyFont="1" applyFill="1" applyAlignment="1" applyProtection="1">
      <alignment horizontal="right"/>
      <protection locked="0"/>
    </xf>
    <xf numFmtId="1" fontId="2" fillId="0" borderId="0" xfId="0" applyNumberFormat="1" applyFont="1" applyAlignment="1" applyProtection="1">
      <alignment horizontal="right" vertical="top" wrapText="1"/>
      <protection hidden="1"/>
    </xf>
    <xf numFmtId="0" fontId="3" fillId="0" borderId="0" xfId="0" applyFont="1" applyAlignment="1" applyProtection="1">
      <alignment vertical="top" wrapText="1"/>
      <protection hidden="1"/>
    </xf>
    <xf numFmtId="0" fontId="3" fillId="0" borderId="0" xfId="0" applyFont="1" applyAlignment="1" applyProtection="1">
      <alignment horizontal="right" wrapText="1"/>
      <protection hidden="1"/>
    </xf>
    <xf numFmtId="4" fontId="3" fillId="0" borderId="0" xfId="0" applyNumberFormat="1" applyFont="1" applyAlignment="1" applyProtection="1">
      <alignment horizontal="right" wrapText="1"/>
      <protection hidden="1"/>
    </xf>
    <xf numFmtId="166" fontId="3" fillId="0" borderId="0" xfId="0" applyNumberFormat="1" applyFont="1" applyAlignment="1" applyProtection="1">
      <alignment horizontal="right" shrinkToFit="1"/>
      <protection hidden="1"/>
    </xf>
    <xf numFmtId="0" fontId="7" fillId="0" borderId="0" xfId="0" applyFont="1" applyAlignment="1" applyProtection="1">
      <alignment horizontal="fill" wrapText="1"/>
      <protection locked="0"/>
    </xf>
    <xf numFmtId="0" fontId="3" fillId="0" borderId="0" xfId="0" applyFont="1" applyProtection="1">
      <protection hidden="1"/>
    </xf>
    <xf numFmtId="4" fontId="3" fillId="0" borderId="0" xfId="0" applyNumberFormat="1" applyFont="1" applyProtection="1">
      <protection hidden="1"/>
    </xf>
    <xf numFmtId="0" fontId="3" fillId="0" borderId="0" xfId="0" applyFont="1" applyAlignment="1" applyProtection="1">
      <alignment horizontal="right"/>
      <protection hidden="1"/>
    </xf>
    <xf numFmtId="4" fontId="3" fillId="0" borderId="0" xfId="0" applyNumberFormat="1" applyFont="1" applyAlignment="1" applyProtection="1">
      <alignment horizontal="right" shrinkToFit="1"/>
      <protection hidden="1"/>
    </xf>
    <xf numFmtId="166" fontId="3" fillId="3" borderId="0" xfId="0" applyNumberFormat="1" applyFont="1" applyFill="1" applyAlignment="1" applyProtection="1">
      <alignment horizontal="right" shrinkToFit="1"/>
      <protection locked="0"/>
    </xf>
    <xf numFmtId="4" fontId="3" fillId="0" borderId="0" xfId="0" applyNumberFormat="1" applyFont="1" applyAlignment="1" applyProtection="1">
      <alignment horizontal="right"/>
      <protection hidden="1"/>
    </xf>
    <xf numFmtId="4" fontId="3" fillId="4" borderId="0" xfId="0" applyNumberFormat="1" applyFont="1" applyFill="1" applyAlignment="1" applyProtection="1">
      <alignment horizontal="right"/>
      <protection locked="0"/>
    </xf>
    <xf numFmtId="166" fontId="3" fillId="4" borderId="0" xfId="0" applyNumberFormat="1" applyFont="1" applyFill="1" applyAlignment="1" applyProtection="1">
      <alignment horizontal="right" shrinkToFit="1"/>
      <protection locked="0"/>
    </xf>
    <xf numFmtId="164" fontId="5" fillId="0" borderId="0" xfId="0" applyNumberFormat="1" applyFont="1" applyAlignment="1" applyProtection="1">
      <alignment horizontal="right" vertical="top" shrinkToFit="1"/>
      <protection hidden="1"/>
    </xf>
    <xf numFmtId="4" fontId="3" fillId="0" borderId="0" xfId="0" applyNumberFormat="1" applyFont="1" applyAlignment="1" applyProtection="1">
      <alignment horizontal="right" vertical="top"/>
      <protection locked="0"/>
    </xf>
    <xf numFmtId="4" fontId="3" fillId="3" borderId="0" xfId="0" applyNumberFormat="1" applyFont="1" applyFill="1" applyAlignment="1" applyProtection="1">
      <alignment horizontal="right" vertical="top"/>
      <protection locked="0"/>
    </xf>
    <xf numFmtId="166" fontId="2" fillId="0" borderId="17" xfId="0" applyNumberFormat="1" applyFont="1" applyBorder="1" applyAlignment="1" applyProtection="1">
      <alignment horizontal="right" shrinkToFit="1"/>
      <protection locked="0"/>
    </xf>
    <xf numFmtId="3" fontId="10" fillId="0" borderId="0" xfId="3" applyNumberFormat="1" applyFont="1" applyFill="1" applyBorder="1" applyAlignment="1" applyProtection="1">
      <alignment horizontal="right" vertical="top" wrapText="1"/>
    </xf>
    <xf numFmtId="4" fontId="10" fillId="0" borderId="0" xfId="0" applyNumberFormat="1" applyFont="1" applyAlignment="1" applyProtection="1">
      <alignment horizontal="right" vertical="top"/>
      <protection locked="0"/>
    </xf>
    <xf numFmtId="1" fontId="10" fillId="0" borderId="0" xfId="2" applyNumberFormat="1" applyFont="1" applyFill="1" applyBorder="1" applyAlignment="1" applyProtection="1">
      <alignment horizontal="right" vertical="top"/>
    </xf>
    <xf numFmtId="4" fontId="10" fillId="0" borderId="0" xfId="2" applyNumberFormat="1" applyFont="1" applyFill="1" applyBorder="1" applyAlignment="1" applyProtection="1">
      <alignment horizontal="right" vertical="top"/>
      <protection locked="0"/>
    </xf>
    <xf numFmtId="0" fontId="20" fillId="0" borderId="0" xfId="0" applyFont="1" applyAlignment="1" applyProtection="1">
      <alignment horizontal="fill" vertical="center" wrapText="1"/>
      <protection locked="0"/>
    </xf>
    <xf numFmtId="49" fontId="10" fillId="0" borderId="0" xfId="0" quotePrefix="1" applyNumberFormat="1" applyFont="1" applyAlignment="1" applyProtection="1">
      <alignment horizontal="left" vertical="top" wrapText="1"/>
      <protection hidden="1"/>
    </xf>
    <xf numFmtId="49" fontId="10" fillId="0" borderId="0" xfId="0" applyNumberFormat="1" applyFont="1" applyAlignment="1" applyProtection="1">
      <alignment horizontal="right" vertical="top"/>
      <protection hidden="1"/>
    </xf>
    <xf numFmtId="168" fontId="10" fillId="0" borderId="0" xfId="0" applyNumberFormat="1" applyFont="1" applyAlignment="1" applyProtection="1">
      <alignment horizontal="right" vertical="top" shrinkToFit="1"/>
      <protection hidden="1"/>
    </xf>
    <xf numFmtId="166" fontId="10" fillId="0" borderId="0" xfId="0" applyNumberFormat="1" applyFont="1" applyAlignment="1" applyProtection="1">
      <alignment horizontal="right" shrinkToFit="1"/>
      <protection locked="0"/>
    </xf>
    <xf numFmtId="166" fontId="10" fillId="0" borderId="0" xfId="0" applyNumberFormat="1" applyFont="1" applyAlignment="1" applyProtection="1">
      <alignment horizontal="right" vertical="top" shrinkToFit="1"/>
      <protection locked="0"/>
    </xf>
    <xf numFmtId="0" fontId="10" fillId="0" borderId="0" xfId="0" quotePrefix="1" applyFont="1" applyAlignment="1" applyProtection="1">
      <alignment horizontal="left" vertical="top" wrapText="1"/>
      <protection hidden="1"/>
    </xf>
    <xf numFmtId="3" fontId="20" fillId="0" borderId="0" xfId="3" applyNumberFormat="1" applyFont="1" applyFill="1" applyBorder="1" applyAlignment="1" applyProtection="1">
      <alignment horizontal="fill" vertical="center" wrapText="1"/>
    </xf>
    <xf numFmtId="3" fontId="11" fillId="0" borderId="20" xfId="3" applyNumberFormat="1" applyFont="1" applyFill="1" applyBorder="1" applyAlignment="1" applyProtection="1">
      <alignment horizontal="right" vertical="center" wrapText="1"/>
    </xf>
    <xf numFmtId="4" fontId="11" fillId="0" borderId="20" xfId="0" applyNumberFormat="1" applyFont="1" applyBorder="1" applyAlignment="1" applyProtection="1">
      <alignment horizontal="right" vertical="center"/>
      <protection locked="0"/>
    </xf>
    <xf numFmtId="3" fontId="11" fillId="0" borderId="0" xfId="3" applyNumberFormat="1" applyFont="1" applyFill="1" applyBorder="1" applyAlignment="1" applyProtection="1">
      <alignment horizontal="right" vertical="center" wrapText="1"/>
    </xf>
    <xf numFmtId="4" fontId="10" fillId="0" borderId="0" xfId="1" applyNumberFormat="1" applyFont="1" applyFill="1" applyBorder="1" applyAlignment="1" applyProtection="1">
      <alignment horizontal="right" vertical="top"/>
      <protection locked="0"/>
    </xf>
    <xf numFmtId="167" fontId="10" fillId="0" borderId="0" xfId="3" applyNumberFormat="1" applyFont="1" applyFill="1" applyBorder="1" applyAlignment="1" applyProtection="1">
      <alignment horizontal="right" vertical="top" wrapText="1"/>
      <protection locked="0"/>
    </xf>
    <xf numFmtId="3" fontId="18" fillId="0" borderId="0" xfId="3" applyNumberFormat="1" applyFont="1" applyFill="1" applyAlignment="1" applyProtection="1">
      <alignment horizontal="right" vertical="top" wrapText="1"/>
    </xf>
    <xf numFmtId="164" fontId="5" fillId="0" borderId="0" xfId="0" applyNumberFormat="1" applyFont="1" applyFill="1" applyAlignment="1" applyProtection="1">
      <alignment horizontal="right" vertical="top" shrinkToFit="1"/>
      <protection hidden="1"/>
    </xf>
    <xf numFmtId="166" fontId="3" fillId="0" borderId="0" xfId="0" applyNumberFormat="1" applyFont="1" applyFill="1" applyAlignment="1" applyProtection="1">
      <alignment horizontal="right" shrinkToFit="1"/>
      <protection hidden="1"/>
    </xf>
    <xf numFmtId="10" fontId="3" fillId="6" borderId="21" xfId="0" applyNumberFormat="1" applyFont="1" applyFill="1" applyBorder="1" applyAlignment="1" applyProtection="1">
      <alignment horizontal="right" shrinkToFit="1"/>
      <protection locked="0"/>
    </xf>
    <xf numFmtId="164" fontId="2" fillId="0" borderId="0" xfId="0" applyNumberFormat="1" applyFont="1" applyAlignment="1" applyProtection="1">
      <alignment horizontal="right" vertical="top" shrinkToFit="1"/>
    </xf>
    <xf numFmtId="0" fontId="8" fillId="0" borderId="0" xfId="0" applyFont="1" applyAlignment="1" applyProtection="1">
      <alignment vertical="top" wrapText="1"/>
    </xf>
    <xf numFmtId="0" fontId="3" fillId="0" borderId="0" xfId="0" applyFont="1" applyAlignment="1" applyProtection="1">
      <alignment horizontal="right"/>
    </xf>
    <xf numFmtId="165" fontId="3" fillId="0" borderId="0" xfId="0" applyNumberFormat="1" applyFont="1" applyAlignment="1" applyProtection="1">
      <alignment horizontal="right" shrinkToFit="1"/>
    </xf>
    <xf numFmtId="166" fontId="3" fillId="0" borderId="0" xfId="0" applyNumberFormat="1" applyFont="1" applyAlignment="1" applyProtection="1">
      <alignment horizontal="right" shrinkToFit="1"/>
    </xf>
    <xf numFmtId="0" fontId="3" fillId="0" borderId="0" xfId="0" applyFont="1" applyProtection="1"/>
    <xf numFmtId="1" fontId="3" fillId="0" borderId="0" xfId="0" applyNumberFormat="1" applyFont="1" applyProtection="1"/>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2"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164" fontId="2" fillId="0" borderId="2" xfId="0" applyNumberFormat="1" applyFont="1" applyBorder="1" applyAlignment="1" applyProtection="1">
      <alignment horizontal="right" vertical="top" shrinkToFit="1"/>
    </xf>
    <xf numFmtId="0" fontId="4" fillId="0" borderId="2" xfId="0" applyFont="1" applyBorder="1" applyAlignment="1" applyProtection="1">
      <alignment vertical="top" wrapText="1"/>
    </xf>
    <xf numFmtId="0" fontId="4" fillId="0" borderId="2" xfId="0" applyFont="1" applyBorder="1" applyAlignment="1" applyProtection="1">
      <alignment horizontal="right"/>
    </xf>
    <xf numFmtId="165" fontId="4" fillId="0" borderId="2" xfId="0" applyNumberFormat="1" applyFont="1" applyBorder="1" applyAlignment="1" applyProtection="1">
      <alignment horizontal="right" shrinkToFit="1"/>
    </xf>
    <xf numFmtId="166" fontId="4" fillId="0" borderId="2" xfId="0" applyNumberFormat="1" applyFont="1" applyBorder="1" applyAlignment="1" applyProtection="1">
      <alignment horizontal="right" shrinkToFit="1"/>
    </xf>
    <xf numFmtId="0" fontId="4" fillId="0" borderId="0" xfId="0" applyFont="1" applyAlignment="1" applyProtection="1">
      <alignment horizontal="center"/>
    </xf>
    <xf numFmtId="164" fontId="2" fillId="0" borderId="1" xfId="0" applyNumberFormat="1" applyFont="1" applyBorder="1" applyAlignment="1" applyProtection="1">
      <alignment horizontal="right" vertical="top" shrinkToFit="1"/>
    </xf>
    <xf numFmtId="0" fontId="5" fillId="0" borderId="1" xfId="0" applyFont="1" applyBorder="1" applyAlignment="1" applyProtection="1">
      <alignment vertical="top" wrapText="1"/>
    </xf>
    <xf numFmtId="0" fontId="5" fillId="0" borderId="1" xfId="0" applyFont="1" applyBorder="1" applyAlignment="1" applyProtection="1">
      <alignment horizontal="right"/>
    </xf>
    <xf numFmtId="165" fontId="5" fillId="0" borderId="1" xfId="0" applyNumberFormat="1" applyFont="1" applyBorder="1" applyAlignment="1" applyProtection="1">
      <alignment horizontal="right" shrinkToFit="1"/>
    </xf>
    <xf numFmtId="166" fontId="5" fillId="0" borderId="0" xfId="0" applyNumberFormat="1" applyFont="1" applyAlignment="1" applyProtection="1">
      <alignment shrinkToFit="1"/>
    </xf>
    <xf numFmtId="0" fontId="5" fillId="0" borderId="0" xfId="0" applyFont="1" applyProtection="1"/>
    <xf numFmtId="0" fontId="7" fillId="0" borderId="0" xfId="0" applyFont="1" applyAlignment="1" applyProtection="1">
      <alignment vertical="top"/>
    </xf>
    <xf numFmtId="0" fontId="2" fillId="0" borderId="0" xfId="0" applyFont="1" applyAlignment="1" applyProtection="1">
      <alignment horizontal="right"/>
    </xf>
    <xf numFmtId="165" fontId="2" fillId="0" borderId="0" xfId="0" applyNumberFormat="1" applyFont="1" applyAlignment="1" applyProtection="1">
      <alignment horizontal="right" shrinkToFit="1"/>
    </xf>
    <xf numFmtId="164" fontId="2" fillId="0" borderId="0" xfId="0" quotePrefix="1" applyNumberFormat="1" applyFont="1" applyAlignment="1" applyProtection="1">
      <alignment horizontal="right" vertical="top" shrinkToFit="1"/>
    </xf>
    <xf numFmtId="0" fontId="7" fillId="0" borderId="0" xfId="0" applyFont="1" applyAlignment="1" applyProtection="1">
      <alignment vertical="top" wrapText="1"/>
    </xf>
    <xf numFmtId="49" fontId="4" fillId="0" borderId="0" xfId="0" applyNumberFormat="1" applyFont="1" applyAlignment="1" applyProtection="1">
      <alignment vertical="top" wrapText="1"/>
    </xf>
    <xf numFmtId="2" fontId="4" fillId="0" borderId="0" xfId="0" applyNumberFormat="1" applyFont="1" applyAlignment="1" applyProtection="1">
      <alignment horizontal="left" vertical="top"/>
    </xf>
    <xf numFmtId="166" fontId="5" fillId="0" borderId="0" xfId="0" applyNumberFormat="1" applyFont="1" applyAlignment="1" applyProtection="1">
      <alignment horizontal="right" shrinkToFit="1"/>
    </xf>
    <xf numFmtId="0" fontId="2" fillId="0" borderId="0" xfId="0" applyFont="1" applyAlignment="1" applyProtection="1">
      <alignment horizontal="left"/>
    </xf>
    <xf numFmtId="165" fontId="4" fillId="0" borderId="0" xfId="0" applyNumberFormat="1" applyFont="1" applyAlignment="1" applyProtection="1">
      <alignment horizontal="right" shrinkToFit="1"/>
    </xf>
    <xf numFmtId="0" fontId="4" fillId="0" borderId="0" xfId="0" applyFont="1" applyAlignment="1" applyProtection="1">
      <alignment horizontal="right"/>
    </xf>
    <xf numFmtId="49" fontId="2" fillId="0" borderId="0" xfId="0" applyNumberFormat="1" applyFont="1" applyAlignment="1" applyProtection="1">
      <alignment vertical="top" wrapText="1"/>
    </xf>
    <xf numFmtId="0" fontId="7" fillId="0" borderId="0" xfId="0" applyFont="1" applyAlignment="1" applyProtection="1">
      <alignment horizontal="center" vertical="top"/>
    </xf>
    <xf numFmtId="0" fontId="7" fillId="2" borderId="3" xfId="0" applyFont="1" applyFill="1" applyBorder="1" applyAlignment="1" applyProtection="1">
      <alignment vertical="top" wrapText="1"/>
    </xf>
    <xf numFmtId="0" fontId="2" fillId="2" borderId="4" xfId="0" applyFont="1" applyFill="1" applyBorder="1" applyAlignment="1" applyProtection="1">
      <alignment horizontal="left"/>
    </xf>
    <xf numFmtId="165" fontId="2" fillId="2" borderId="5" xfId="0" applyNumberFormat="1" applyFont="1" applyFill="1" applyBorder="1" applyAlignment="1" applyProtection="1">
      <alignment horizontal="right" shrinkToFit="1"/>
    </xf>
    <xf numFmtId="166" fontId="2" fillId="2" borderId="3" xfId="0" applyNumberFormat="1" applyFont="1" applyFill="1" applyBorder="1" applyAlignment="1" applyProtection="1">
      <alignment horizontal="right" shrinkToFit="1"/>
    </xf>
    <xf numFmtId="166" fontId="2" fillId="2" borderId="5" xfId="0" applyNumberFormat="1" applyFont="1" applyFill="1" applyBorder="1" applyAlignment="1" applyProtection="1">
      <alignment horizontal="right" shrinkToFit="1"/>
    </xf>
    <xf numFmtId="0" fontId="7" fillId="0" borderId="6" xfId="0" applyFont="1" applyBorder="1" applyAlignment="1" applyProtection="1">
      <alignment vertical="top" wrapText="1"/>
    </xf>
    <xf numFmtId="0" fontId="2" fillId="0" borderId="2" xfId="0" applyFont="1" applyBorder="1" applyAlignment="1" applyProtection="1">
      <alignment horizontal="left"/>
    </xf>
    <xf numFmtId="165" fontId="2" fillId="0" borderId="7" xfId="0" applyNumberFormat="1" applyFont="1" applyBorder="1" applyAlignment="1" applyProtection="1">
      <alignment horizontal="right" shrinkToFit="1"/>
    </xf>
    <xf numFmtId="166" fontId="2" fillId="0" borderId="6" xfId="0" applyNumberFormat="1" applyFont="1" applyBorder="1" applyAlignment="1" applyProtection="1">
      <alignment horizontal="right" shrinkToFit="1"/>
    </xf>
    <xf numFmtId="170" fontId="2" fillId="0" borderId="7" xfId="0" applyNumberFormat="1" applyFont="1" applyBorder="1" applyAlignment="1" applyProtection="1">
      <alignment horizontal="right" shrinkToFit="1"/>
    </xf>
    <xf numFmtId="0" fontId="2" fillId="0" borderId="8" xfId="0" applyFont="1" applyBorder="1" applyAlignment="1" applyProtection="1">
      <alignment horizontal="left"/>
    </xf>
    <xf numFmtId="165" fontId="2" fillId="0" borderId="9" xfId="0" applyNumberFormat="1" applyFont="1" applyBorder="1" applyAlignment="1" applyProtection="1">
      <alignment horizontal="right" shrinkToFit="1"/>
    </xf>
    <xf numFmtId="166" fontId="2" fillId="0" borderId="10" xfId="0" applyNumberFormat="1" applyFont="1" applyBorder="1" applyAlignment="1" applyProtection="1">
      <alignment horizontal="right" shrinkToFit="1"/>
    </xf>
    <xf numFmtId="170" fontId="2" fillId="0" borderId="9" xfId="0" applyNumberFormat="1" applyFont="1" applyBorder="1" applyAlignment="1" applyProtection="1">
      <alignment horizontal="right" shrinkToFit="1"/>
    </xf>
    <xf numFmtId="164" fontId="3" fillId="0" borderId="0" xfId="0" applyNumberFormat="1" applyFont="1" applyAlignment="1" applyProtection="1">
      <alignment horizontal="right" vertical="top" shrinkToFit="1"/>
    </xf>
    <xf numFmtId="0" fontId="8" fillId="0" borderId="11" xfId="0" applyFont="1" applyBorder="1" applyAlignment="1" applyProtection="1">
      <alignment vertical="top" wrapText="1"/>
    </xf>
    <xf numFmtId="0" fontId="3" fillId="0" borderId="12" xfId="0" applyFont="1" applyBorder="1" applyAlignment="1" applyProtection="1">
      <alignment horizontal="left"/>
    </xf>
    <xf numFmtId="165" fontId="3" fillId="0" borderId="13" xfId="0" applyNumberFormat="1" applyFont="1" applyBorder="1" applyAlignment="1" applyProtection="1">
      <alignment horizontal="right" shrinkToFit="1"/>
    </xf>
    <xf numFmtId="166" fontId="3" fillId="0" borderId="11" xfId="0" applyNumberFormat="1" applyFont="1" applyBorder="1" applyAlignment="1" applyProtection="1">
      <alignment horizontal="right" shrinkToFit="1"/>
    </xf>
    <xf numFmtId="170" fontId="3" fillId="0" borderId="13" xfId="0" applyNumberFormat="1" applyFont="1" applyBorder="1" applyAlignment="1" applyProtection="1">
      <alignment horizontal="right" shrinkToFit="1"/>
    </xf>
    <xf numFmtId="0" fontId="8" fillId="0" borderId="21" xfId="0" applyFont="1" applyBorder="1" applyAlignment="1" applyProtection="1">
      <alignment vertical="top" wrapText="1"/>
    </xf>
    <xf numFmtId="0" fontId="3" fillId="0" borderId="0" xfId="0" applyFont="1" applyBorder="1" applyAlignment="1" applyProtection="1">
      <alignment horizontal="left"/>
    </xf>
    <xf numFmtId="165" fontId="3" fillId="0" borderId="22" xfId="0" applyNumberFormat="1" applyFont="1" applyBorder="1" applyAlignment="1" applyProtection="1">
      <alignment horizontal="right" shrinkToFit="1"/>
    </xf>
    <xf numFmtId="170" fontId="3" fillId="0" borderId="22" xfId="0" applyNumberFormat="1" applyFont="1" applyBorder="1" applyAlignment="1" applyProtection="1">
      <alignment horizontal="right" shrinkToFit="1"/>
    </xf>
    <xf numFmtId="166" fontId="3" fillId="0" borderId="21" xfId="0" applyNumberFormat="1" applyFont="1" applyBorder="1" applyAlignment="1" applyProtection="1">
      <alignment horizontal="right" shrinkToFit="1"/>
    </xf>
    <xf numFmtId="0" fontId="8" fillId="0" borderId="14" xfId="0" applyFont="1" applyBorder="1" applyAlignment="1" applyProtection="1">
      <alignment vertical="top" wrapText="1"/>
    </xf>
    <xf numFmtId="0" fontId="3" fillId="0" borderId="15" xfId="0" applyFont="1" applyBorder="1" applyAlignment="1" applyProtection="1">
      <alignment horizontal="left"/>
    </xf>
    <xf numFmtId="165" fontId="3" fillId="0" borderId="16" xfId="0" applyNumberFormat="1" applyFont="1" applyBorder="1" applyAlignment="1" applyProtection="1">
      <alignment horizontal="right" shrinkToFit="1"/>
    </xf>
    <xf numFmtId="166" fontId="3" fillId="0" borderId="14" xfId="0" applyNumberFormat="1" applyFont="1" applyBorder="1" applyAlignment="1" applyProtection="1">
      <alignment horizontal="right" shrinkToFit="1"/>
    </xf>
    <xf numFmtId="170" fontId="3" fillId="0" borderId="16" xfId="0" applyNumberFormat="1" applyFont="1" applyBorder="1" applyAlignment="1" applyProtection="1">
      <alignment horizontal="right" shrinkToFit="1"/>
    </xf>
    <xf numFmtId="170" fontId="2" fillId="2" borderId="5" xfId="0" applyNumberFormat="1" applyFont="1" applyFill="1" applyBorder="1" applyAlignment="1" applyProtection="1">
      <alignment horizontal="right" shrinkToFit="1"/>
    </xf>
    <xf numFmtId="0" fontId="2" fillId="0" borderId="0" xfId="0" applyFont="1" applyAlignment="1" applyProtection="1">
      <alignment vertical="top" wrapText="1"/>
    </xf>
    <xf numFmtId="0" fontId="9" fillId="0" borderId="0" xfId="0" applyFont="1" applyAlignment="1" applyProtection="1">
      <alignment vertical="top" wrapText="1"/>
    </xf>
    <xf numFmtId="2" fontId="3" fillId="0" borderId="0" xfId="0" applyNumberFormat="1" applyFont="1" applyProtection="1"/>
    <xf numFmtId="0" fontId="10" fillId="0" borderId="1" xfId="0" applyFont="1" applyBorder="1" applyAlignment="1" applyProtection="1">
      <alignment horizontal="center" vertical="center"/>
    </xf>
    <xf numFmtId="0" fontId="10" fillId="0" borderId="1" xfId="0" applyFont="1" applyBorder="1" applyAlignment="1" applyProtection="1">
      <alignment horizontal="right" vertical="top"/>
    </xf>
    <xf numFmtId="4" fontId="10" fillId="0" borderId="1" xfId="0" applyNumberFormat="1" applyFont="1" applyBorder="1" applyAlignment="1" applyProtection="1">
      <alignment horizontal="right" vertical="top"/>
    </xf>
    <xf numFmtId="0" fontId="0" fillId="0" borderId="0" xfId="0" applyProtection="1"/>
    <xf numFmtId="164" fontId="11" fillId="0" borderId="2" xfId="0" applyNumberFormat="1" applyFont="1" applyBorder="1" applyAlignment="1" applyProtection="1">
      <alignment horizontal="right" vertical="top" shrinkToFit="1"/>
    </xf>
    <xf numFmtId="0" fontId="12" fillId="0" borderId="2" xfId="0" applyFont="1" applyBorder="1" applyAlignment="1" applyProtection="1">
      <alignment vertical="top" wrapText="1"/>
    </xf>
    <xf numFmtId="0" fontId="12" fillId="0" borderId="2" xfId="0" applyFont="1" applyBorder="1" applyAlignment="1" applyProtection="1">
      <alignment horizontal="right"/>
    </xf>
    <xf numFmtId="165" fontId="12" fillId="0" borderId="2" xfId="0" applyNumberFormat="1" applyFont="1" applyBorder="1" applyAlignment="1" applyProtection="1">
      <alignment horizontal="right" vertical="top" shrinkToFit="1"/>
    </xf>
    <xf numFmtId="4" fontId="12" fillId="0" borderId="2" xfId="0" applyNumberFormat="1" applyFont="1" applyBorder="1" applyAlignment="1" applyProtection="1">
      <alignment horizontal="right" vertical="top" shrinkToFit="1"/>
    </xf>
    <xf numFmtId="0" fontId="13" fillId="0" borderId="0" xfId="0" applyFont="1" applyAlignment="1" applyProtection="1">
      <alignment vertical="top" wrapText="1"/>
    </xf>
    <xf numFmtId="4" fontId="10" fillId="0" borderId="0" xfId="0" applyNumberFormat="1" applyFont="1" applyAlignment="1" applyProtection="1">
      <alignment horizontal="right" vertical="top"/>
    </xf>
    <xf numFmtId="4" fontId="4" fillId="0" borderId="0" xfId="0" applyNumberFormat="1" applyFont="1" applyAlignment="1" applyProtection="1">
      <alignment horizontal="right" shrinkToFit="1"/>
    </xf>
    <xf numFmtId="0" fontId="7" fillId="0" borderId="0" xfId="0" applyFont="1" applyAlignment="1" applyProtection="1">
      <alignment horizontal="left" vertical="top"/>
    </xf>
    <xf numFmtId="0" fontId="7" fillId="0" borderId="0" xfId="0" quotePrefix="1" applyFont="1" applyAlignment="1" applyProtection="1">
      <alignment horizontal="left" vertical="top"/>
    </xf>
    <xf numFmtId="4" fontId="3" fillId="0" borderId="0" xfId="0" applyNumberFormat="1" applyFont="1" applyAlignment="1" applyProtection="1">
      <alignment horizontal="right" shrinkToFit="1"/>
    </xf>
    <xf numFmtId="0" fontId="5" fillId="0" borderId="0" xfId="5" quotePrefix="1" applyFont="1" applyAlignment="1" applyProtection="1">
      <alignment horizontal="left" vertical="top" wrapText="1"/>
    </xf>
    <xf numFmtId="4" fontId="5" fillId="0" borderId="0" xfId="5" applyNumberFormat="1" applyFont="1" applyAlignment="1" applyProtection="1">
      <alignment horizontal="left" vertical="top" wrapText="1"/>
    </xf>
    <xf numFmtId="0" fontId="3" fillId="0" borderId="0" xfId="0" applyFont="1" applyAlignment="1" applyProtection="1">
      <alignment vertical="top" wrapText="1"/>
    </xf>
    <xf numFmtId="0" fontId="3" fillId="0" borderId="0" xfId="0" quotePrefix="1" applyFont="1" applyAlignment="1" applyProtection="1">
      <alignment vertical="top" wrapText="1"/>
    </xf>
    <xf numFmtId="1" fontId="2" fillId="0" borderId="0" xfId="0" applyNumberFormat="1" applyFont="1" applyAlignment="1" applyProtection="1">
      <alignment horizontal="right" vertical="top" wrapText="1"/>
    </xf>
    <xf numFmtId="0" fontId="8" fillId="0" borderId="0" xfId="0" applyFont="1" applyAlignment="1" applyProtection="1">
      <alignment horizontal="right" wrapText="1"/>
    </xf>
    <xf numFmtId="4" fontId="3" fillId="0" borderId="0" xfId="0" applyNumberFormat="1" applyFont="1" applyAlignment="1" applyProtection="1">
      <alignment horizontal="right" wrapText="1"/>
    </xf>
    <xf numFmtId="164" fontId="2" fillId="0" borderId="0" xfId="0" quotePrefix="1" applyNumberFormat="1" applyFont="1" applyAlignment="1" applyProtection="1">
      <alignment horizontal="left" vertical="top"/>
    </xf>
    <xf numFmtId="164" fontId="2" fillId="0" borderId="0" xfId="0" applyNumberFormat="1" applyFont="1" applyAlignment="1" applyProtection="1">
      <alignment horizontal="left" vertical="top"/>
    </xf>
    <xf numFmtId="166" fontId="2" fillId="0" borderId="0" xfId="0" applyNumberFormat="1" applyFont="1" applyAlignment="1" applyProtection="1">
      <alignment horizontal="right" shrinkToFit="1"/>
    </xf>
    <xf numFmtId="4" fontId="8" fillId="0" borderId="0" xfId="0" applyNumberFormat="1" applyFont="1" applyAlignment="1" applyProtection="1">
      <alignment horizontal="right"/>
    </xf>
    <xf numFmtId="0" fontId="7" fillId="0" borderId="0" xfId="0" applyFont="1" applyAlignment="1" applyProtection="1">
      <alignment horizontal="fill" vertical="center" wrapText="1"/>
    </xf>
    <xf numFmtId="0" fontId="7" fillId="0" borderId="0" xfId="0" applyFont="1" applyAlignment="1" applyProtection="1">
      <alignment horizontal="fill" wrapText="1"/>
    </xf>
    <xf numFmtId="4" fontId="7" fillId="0" borderId="0" xfId="0" applyNumberFormat="1" applyFont="1" applyAlignment="1" applyProtection="1">
      <alignment horizontal="fill" wrapText="1"/>
    </xf>
    <xf numFmtId="0" fontId="2" fillId="0" borderId="0" xfId="0" applyFont="1" applyProtection="1"/>
    <xf numFmtId="49" fontId="2" fillId="0" borderId="0" xfId="0" quotePrefix="1" applyNumberFormat="1" applyFont="1" applyAlignment="1" applyProtection="1">
      <alignment horizontal="left" vertical="top"/>
    </xf>
    <xf numFmtId="4" fontId="7" fillId="0" borderId="0" xfId="0" applyNumberFormat="1" applyFont="1" applyAlignment="1" applyProtection="1">
      <alignment horizontal="right"/>
    </xf>
    <xf numFmtId="0" fontId="15" fillId="0" borderId="0" xfId="0" quotePrefix="1" applyFont="1" applyAlignment="1" applyProtection="1">
      <alignment vertical="top" wrapText="1"/>
    </xf>
    <xf numFmtId="0" fontId="3" fillId="0" borderId="0" xfId="6" applyNumberFormat="1" applyFont="1" applyAlignment="1" applyProtection="1">
      <alignment vertical="top" wrapText="1"/>
    </xf>
    <xf numFmtId="0" fontId="15" fillId="0" borderId="0" xfId="0" applyFont="1" applyAlignment="1" applyProtection="1">
      <alignment vertical="top" wrapText="1"/>
    </xf>
    <xf numFmtId="0" fontId="5" fillId="0" borderId="0" xfId="0" applyFont="1" applyAlignment="1" applyProtection="1">
      <alignment vertical="top" wrapText="1"/>
    </xf>
    <xf numFmtId="4" fontId="3" fillId="0" borderId="0" xfId="0" applyNumberFormat="1" applyFont="1" applyProtection="1"/>
    <xf numFmtId="0" fontId="8" fillId="0" borderId="0" xfId="0" quotePrefix="1" applyFont="1" applyAlignment="1" applyProtection="1">
      <alignment vertical="top" wrapText="1"/>
    </xf>
    <xf numFmtId="0" fontId="3" fillId="0" borderId="0" xfId="0" applyFont="1" applyFill="1" applyAlignment="1" applyProtection="1">
      <alignment vertical="top" wrapText="1"/>
    </xf>
    <xf numFmtId="0" fontId="3" fillId="0" borderId="0" xfId="0" applyFont="1" applyFill="1" applyAlignment="1" applyProtection="1">
      <alignment horizontal="right"/>
    </xf>
    <xf numFmtId="4" fontId="3" fillId="0" borderId="0" xfId="0" applyNumberFormat="1" applyFont="1" applyFill="1" applyAlignment="1" applyProtection="1">
      <alignment horizontal="right" shrinkToFit="1"/>
    </xf>
    <xf numFmtId="0" fontId="0" fillId="0" borderId="0" xfId="0" applyFill="1" applyProtection="1"/>
    <xf numFmtId="4" fontId="3" fillId="0" borderId="0" xfId="0" applyNumberFormat="1" applyFont="1" applyAlignment="1" applyProtection="1">
      <alignment horizontal="right" vertical="top"/>
    </xf>
    <xf numFmtId="4" fontId="17" fillId="0" borderId="0" xfId="0" applyNumberFormat="1" applyFont="1" applyAlignment="1" applyProtection="1">
      <alignment horizontal="right" shrinkToFit="1"/>
    </xf>
    <xf numFmtId="0" fontId="2" fillId="0" borderId="0" xfId="0" quotePrefix="1" applyFont="1" applyAlignment="1" applyProtection="1">
      <alignment vertical="top" wrapText="1"/>
    </xf>
    <xf numFmtId="0" fontId="2" fillId="0" borderId="0" xfId="0" applyFont="1" applyAlignment="1" applyProtection="1">
      <alignment horizontal="center"/>
    </xf>
    <xf numFmtId="0" fontId="7" fillId="0" borderId="17" xfId="0" applyFont="1" applyBorder="1" applyAlignment="1" applyProtection="1">
      <alignment vertical="top" wrapText="1"/>
    </xf>
    <xf numFmtId="0" fontId="2" fillId="0" borderId="18" xfId="0" applyFont="1" applyBorder="1" applyAlignment="1" applyProtection="1">
      <alignment horizontal="right"/>
    </xf>
    <xf numFmtId="4" fontId="2" fillId="0" borderId="19" xfId="0" applyNumberFormat="1" applyFont="1" applyBorder="1" applyAlignment="1" applyProtection="1">
      <alignment horizontal="right" shrinkToFit="1"/>
    </xf>
    <xf numFmtId="166" fontId="2" fillId="4" borderId="19" xfId="0" applyNumberFormat="1" applyFont="1" applyFill="1" applyBorder="1" applyAlignment="1" applyProtection="1">
      <alignment horizontal="right" shrinkToFit="1"/>
    </xf>
    <xf numFmtId="0" fontId="7" fillId="0" borderId="10" xfId="0" applyFont="1" applyBorder="1" applyAlignment="1" applyProtection="1">
      <alignment vertical="top" wrapText="1"/>
    </xf>
    <xf numFmtId="0" fontId="2" fillId="0" borderId="8" xfId="0" applyFont="1" applyBorder="1" applyAlignment="1" applyProtection="1">
      <alignment horizontal="right"/>
    </xf>
    <xf numFmtId="4" fontId="2" fillId="0" borderId="9" xfId="0" applyNumberFormat="1" applyFont="1" applyBorder="1" applyAlignment="1" applyProtection="1">
      <alignment horizontal="right" shrinkToFit="1"/>
    </xf>
    <xf numFmtId="166" fontId="2" fillId="4" borderId="9" xfId="0" applyNumberFormat="1" applyFont="1" applyFill="1" applyBorder="1" applyAlignment="1" applyProtection="1">
      <alignment horizontal="right" shrinkToFit="1"/>
    </xf>
    <xf numFmtId="0" fontId="7" fillId="0" borderId="11" xfId="0" applyFont="1" applyBorder="1" applyAlignment="1" applyProtection="1">
      <alignment vertical="top" wrapText="1"/>
    </xf>
    <xf numFmtId="0" fontId="2" fillId="0" borderId="12" xfId="0" applyFont="1" applyBorder="1" applyAlignment="1" applyProtection="1">
      <alignment horizontal="right"/>
    </xf>
    <xf numFmtId="4" fontId="2" fillId="0" borderId="13" xfId="0" applyNumberFormat="1" applyFont="1" applyBorder="1" applyAlignment="1" applyProtection="1">
      <alignment horizontal="right" shrinkToFit="1"/>
    </xf>
    <xf numFmtId="166" fontId="2" fillId="4" borderId="13" xfId="0" applyNumberFormat="1" applyFont="1" applyFill="1" applyBorder="1" applyAlignment="1" applyProtection="1">
      <alignment horizontal="right" shrinkToFit="1"/>
    </xf>
    <xf numFmtId="0" fontId="10" fillId="0" borderId="1" xfId="0" applyFont="1" applyBorder="1" applyAlignment="1" applyProtection="1">
      <alignment horizontal="right" vertical="top"/>
      <protection locked="0"/>
    </xf>
    <xf numFmtId="165" fontId="12" fillId="0" borderId="2" xfId="0" applyNumberFormat="1" applyFont="1" applyBorder="1" applyAlignment="1" applyProtection="1">
      <alignment horizontal="right" vertical="top" shrinkToFit="1"/>
      <protection locked="0"/>
    </xf>
    <xf numFmtId="166" fontId="10" fillId="0" borderId="0" xfId="4" applyNumberFormat="1" applyFont="1" applyAlignment="1" applyProtection="1">
      <alignment horizontal="right" vertical="top" shrinkToFit="1"/>
      <protection locked="0"/>
    </xf>
    <xf numFmtId="0" fontId="3" fillId="0" borderId="0" xfId="0" applyFont="1" applyProtection="1">
      <protection locked="0" hidden="1"/>
    </xf>
    <xf numFmtId="0" fontId="0" fillId="0" borderId="0" xfId="0" applyProtection="1">
      <protection locked="0"/>
    </xf>
    <xf numFmtId="0" fontId="10" fillId="0" borderId="0" xfId="0" applyFont="1" applyAlignment="1" applyProtection="1">
      <alignment horizontal="center" vertical="center"/>
    </xf>
    <xf numFmtId="0" fontId="10" fillId="0" borderId="0" xfId="0" applyFont="1" applyAlignment="1" applyProtection="1">
      <alignment horizontal="right" vertical="top"/>
    </xf>
    <xf numFmtId="0" fontId="10" fillId="0" borderId="2" xfId="0" applyFont="1" applyBorder="1" applyAlignment="1" applyProtection="1">
      <alignment horizontal="center" vertical="center"/>
    </xf>
    <xf numFmtId="0" fontId="10" fillId="0" borderId="2" xfId="0" applyFont="1" applyBorder="1" applyAlignment="1" applyProtection="1">
      <alignment horizontal="right" vertical="top"/>
    </xf>
    <xf numFmtId="0" fontId="12" fillId="0" borderId="0" xfId="0" applyFont="1" applyAlignment="1" applyProtection="1">
      <alignment horizontal="center"/>
    </xf>
    <xf numFmtId="0" fontId="10" fillId="0" borderId="0" xfId="0" applyFont="1" applyProtection="1"/>
    <xf numFmtId="1" fontId="10" fillId="0" borderId="0" xfId="0" applyNumberFormat="1" applyFont="1" applyAlignment="1" applyProtection="1">
      <alignment horizontal="right" vertical="top"/>
    </xf>
    <xf numFmtId="0" fontId="13" fillId="0" borderId="0" xfId="0" applyFont="1" applyAlignment="1" applyProtection="1">
      <alignment horizontal="left" vertical="top"/>
    </xf>
    <xf numFmtId="49" fontId="18" fillId="0" borderId="0" xfId="0" applyNumberFormat="1" applyFont="1" applyAlignment="1" applyProtection="1">
      <alignment horizontal="right" vertical="center" wrapText="1"/>
    </xf>
    <xf numFmtId="0" fontId="19" fillId="0" borderId="0" xfId="0" applyFont="1" applyAlignment="1" applyProtection="1">
      <alignment horizontal="right" vertical="top" wrapText="1"/>
    </xf>
    <xf numFmtId="1" fontId="11" fillId="0" borderId="0" xfId="0" quotePrefix="1" applyNumberFormat="1" applyFont="1" applyAlignment="1" applyProtection="1">
      <alignment horizontal="right" vertical="top" wrapText="1"/>
    </xf>
    <xf numFmtId="0" fontId="20" fillId="0" borderId="0" xfId="0" quotePrefix="1" applyFont="1" applyAlignment="1" applyProtection="1">
      <alignment horizontal="left" vertical="top" wrapText="1"/>
    </xf>
    <xf numFmtId="0" fontId="18" fillId="0" borderId="0" xfId="0" applyFont="1" applyAlignment="1" applyProtection="1">
      <alignment horizontal="right" vertical="top" wrapText="1"/>
    </xf>
    <xf numFmtId="4" fontId="10" fillId="0" borderId="0" xfId="0" applyNumberFormat="1" applyFont="1" applyAlignment="1" applyProtection="1">
      <alignment vertical="top"/>
    </xf>
    <xf numFmtId="1" fontId="10" fillId="0" borderId="0" xfId="0" applyNumberFormat="1" applyFont="1" applyAlignment="1" applyProtection="1">
      <alignment horizontal="right" vertical="top" wrapText="1"/>
    </xf>
    <xf numFmtId="0" fontId="18" fillId="0" borderId="0" xfId="0" quotePrefix="1" applyFont="1" applyAlignment="1" applyProtection="1">
      <alignment horizontal="left" vertical="top" wrapText="1"/>
    </xf>
    <xf numFmtId="3" fontId="10" fillId="0" borderId="0" xfId="0" applyNumberFormat="1" applyFont="1" applyAlignment="1" applyProtection="1">
      <alignment horizontal="right" vertical="top" wrapText="1"/>
    </xf>
    <xf numFmtId="4" fontId="18" fillId="0" borderId="0" xfId="0" applyNumberFormat="1" applyFont="1" applyAlignment="1" applyProtection="1">
      <alignment horizontal="right" vertical="top"/>
    </xf>
    <xf numFmtId="49" fontId="18" fillId="0" borderId="0" xfId="7" applyFont="1" applyAlignment="1" applyProtection="1">
      <alignment horizontal="right" vertical="top" wrapText="1"/>
    </xf>
    <xf numFmtId="1" fontId="10" fillId="0" borderId="0" xfId="7" applyNumberFormat="1" applyFont="1" applyAlignment="1" applyProtection="1">
      <alignment horizontal="right" vertical="top" wrapText="1"/>
    </xf>
    <xf numFmtId="0" fontId="18" fillId="0" borderId="0" xfId="7" applyNumberFormat="1" applyFont="1" applyAlignment="1" applyProtection="1">
      <alignment horizontal="left" vertical="top" wrapText="1"/>
    </xf>
    <xf numFmtId="49" fontId="10" fillId="0" borderId="0" xfId="7" applyFont="1" applyProtection="1">
      <alignment horizontal="right" vertical="top"/>
    </xf>
    <xf numFmtId="0" fontId="20" fillId="0" borderId="0" xfId="0" applyFont="1" applyAlignment="1" applyProtection="1">
      <alignment horizontal="fill" vertical="center" wrapText="1"/>
    </xf>
    <xf numFmtId="3" fontId="20" fillId="0" borderId="0" xfId="0" applyNumberFormat="1" applyFont="1" applyAlignment="1" applyProtection="1">
      <alignment horizontal="right" vertical="center" wrapText="1"/>
    </xf>
    <xf numFmtId="0" fontId="11" fillId="0" borderId="0" xfId="0" applyFont="1" applyProtection="1"/>
    <xf numFmtId="0" fontId="18" fillId="0" borderId="0" xfId="0" applyFont="1" applyAlignment="1" applyProtection="1">
      <alignment vertical="top" wrapText="1"/>
    </xf>
    <xf numFmtId="164" fontId="13" fillId="0" borderId="0" xfId="4" applyNumberFormat="1" applyFont="1" applyAlignment="1" applyProtection="1">
      <alignment horizontal="right" vertical="top" shrinkToFit="1"/>
    </xf>
    <xf numFmtId="164" fontId="13" fillId="0" borderId="0" xfId="0" applyNumberFormat="1" applyFont="1" applyAlignment="1" applyProtection="1">
      <alignment horizontal="right" vertical="top" shrinkToFit="1"/>
    </xf>
    <xf numFmtId="0" fontId="18" fillId="0" borderId="0" xfId="0" applyFont="1" applyProtection="1"/>
    <xf numFmtId="164" fontId="10" fillId="0" borderId="0" xfId="0" applyNumberFormat="1" applyFont="1" applyAlignment="1" applyProtection="1">
      <alignment horizontal="right" vertical="top" shrinkToFit="1"/>
    </xf>
    <xf numFmtId="0" fontId="18" fillId="0" borderId="0" xfId="7" quotePrefix="1" applyNumberFormat="1" applyFont="1" applyAlignment="1" applyProtection="1">
      <alignment horizontal="left" vertical="top" wrapText="1"/>
    </xf>
    <xf numFmtId="49" fontId="20" fillId="0" borderId="0" xfId="0" applyNumberFormat="1" applyFont="1" applyAlignment="1" applyProtection="1">
      <alignment horizontal="fill" vertical="top" wrapText="1"/>
    </xf>
    <xf numFmtId="49" fontId="18" fillId="0" borderId="0" xfId="0" applyNumberFormat="1" applyFont="1" applyAlignment="1" applyProtection="1">
      <alignment vertical="top" wrapText="1"/>
    </xf>
    <xf numFmtId="1" fontId="11" fillId="0" borderId="20" xfId="0" applyNumberFormat="1" applyFont="1" applyBorder="1" applyAlignment="1" applyProtection="1">
      <alignment horizontal="right" vertical="center" wrapText="1"/>
    </xf>
    <xf numFmtId="0" fontId="20" fillId="0" borderId="20" xfId="0" applyFont="1" applyBorder="1" applyAlignment="1" applyProtection="1">
      <alignment vertical="center" wrapText="1"/>
    </xf>
    <xf numFmtId="0" fontId="20" fillId="0" borderId="20" xfId="0" applyFont="1" applyBorder="1" applyAlignment="1" applyProtection="1">
      <alignment horizontal="right" vertical="center" wrapText="1"/>
    </xf>
    <xf numFmtId="4" fontId="10" fillId="0" borderId="20" xfId="0" applyNumberFormat="1" applyFont="1" applyBorder="1" applyAlignment="1" applyProtection="1">
      <alignment vertical="center"/>
    </xf>
    <xf numFmtId="49" fontId="11" fillId="0" borderId="0" xfId="0" applyNumberFormat="1" applyFont="1" applyAlignment="1" applyProtection="1">
      <alignment horizontal="right" vertical="center"/>
    </xf>
    <xf numFmtId="1" fontId="11" fillId="0" borderId="0" xfId="0" applyNumberFormat="1" applyFont="1" applyAlignment="1" applyProtection="1">
      <alignment horizontal="right" vertical="center" wrapText="1"/>
    </xf>
    <xf numFmtId="0" fontId="20" fillId="0" borderId="0" xfId="0" applyFont="1" applyAlignment="1" applyProtection="1">
      <alignment vertical="center" wrapText="1"/>
    </xf>
    <xf numFmtId="0" fontId="20" fillId="0" borderId="0" xfId="0" applyFont="1" applyAlignment="1" applyProtection="1">
      <alignment horizontal="right" vertical="center" wrapText="1"/>
    </xf>
    <xf numFmtId="4" fontId="10" fillId="0" borderId="0" xfId="0" applyNumberFormat="1" applyFont="1" applyAlignment="1" applyProtection="1">
      <alignment horizontal="right" vertical="center"/>
    </xf>
    <xf numFmtId="49" fontId="10" fillId="0" borderId="0" xfId="0" quotePrefix="1" applyNumberFormat="1" applyFont="1" applyAlignment="1" applyProtection="1">
      <alignment horizontal="left" vertical="top"/>
    </xf>
    <xf numFmtId="0" fontId="10" fillId="0" borderId="0" xfId="0" applyFont="1" applyAlignment="1" applyProtection="1">
      <alignment vertical="top" wrapText="1"/>
    </xf>
    <xf numFmtId="0" fontId="10" fillId="0" borderId="0" xfId="0" applyFont="1" applyAlignment="1" applyProtection="1">
      <alignment horizontal="right"/>
    </xf>
    <xf numFmtId="165" fontId="10" fillId="0" borderId="0" xfId="0" applyNumberFormat="1" applyFont="1" applyAlignment="1" applyProtection="1">
      <alignment horizontal="right" vertical="top" shrinkToFit="1"/>
    </xf>
    <xf numFmtId="4" fontId="10" fillId="0" borderId="0" xfId="0" applyNumberFormat="1" applyFont="1" applyAlignment="1" applyProtection="1">
      <alignment horizontal="right" vertical="top" shrinkToFit="1"/>
    </xf>
    <xf numFmtId="0" fontId="10" fillId="0" borderId="0" xfId="0" applyFont="1" applyAlignment="1" applyProtection="1">
      <alignment horizontal="right" vertical="top"/>
      <protection locked="0"/>
    </xf>
    <xf numFmtId="0" fontId="10" fillId="0" borderId="2" xfId="0" applyFont="1" applyBorder="1" applyAlignment="1" applyProtection="1">
      <alignment horizontal="right" vertical="top"/>
      <protection locked="0"/>
    </xf>
    <xf numFmtId="167" fontId="10" fillId="0" borderId="0" xfId="0" applyNumberFormat="1" applyFont="1" applyAlignment="1" applyProtection="1">
      <alignment horizontal="right" vertical="top" wrapText="1"/>
      <protection locked="0"/>
    </xf>
    <xf numFmtId="4" fontId="10" fillId="5" borderId="0" xfId="8" applyFont="1" applyAlignment="1" applyProtection="1">
      <alignment horizontal="right" vertical="top"/>
      <protection locked="0"/>
    </xf>
    <xf numFmtId="4" fontId="10" fillId="0" borderId="0" xfId="0" applyNumberFormat="1" applyFont="1" applyAlignment="1" applyProtection="1">
      <alignment vertical="top"/>
      <protection locked="0"/>
    </xf>
    <xf numFmtId="4" fontId="11" fillId="0" borderId="0" xfId="0" applyNumberFormat="1" applyFont="1" applyAlignment="1" applyProtection="1">
      <alignment horizontal="right" vertical="center"/>
      <protection locked="0"/>
    </xf>
    <xf numFmtId="1" fontId="11" fillId="0" borderId="0" xfId="0" applyNumberFormat="1" applyFont="1" applyAlignment="1" applyProtection="1">
      <alignment horizontal="right" vertical="top" wrapText="1"/>
    </xf>
    <xf numFmtId="0" fontId="20" fillId="0" borderId="0" xfId="0" applyFont="1" applyAlignment="1" applyProtection="1">
      <alignment horizontal="left" vertical="top" wrapText="1"/>
    </xf>
    <xf numFmtId="0" fontId="18" fillId="0" borderId="0" xfId="0" applyFont="1" applyAlignment="1" applyProtection="1">
      <alignment horizontal="left" vertical="top" wrapText="1"/>
    </xf>
    <xf numFmtId="49" fontId="18" fillId="0" borderId="0" xfId="0" applyNumberFormat="1" applyFont="1" applyAlignment="1" applyProtection="1">
      <alignment horizontal="right" vertical="top" wrapText="1"/>
    </xf>
    <xf numFmtId="49" fontId="18" fillId="0" borderId="0" xfId="0" quotePrefix="1" applyNumberFormat="1" applyFont="1" applyAlignment="1" applyProtection="1">
      <alignment horizontal="left" vertical="top" wrapText="1"/>
    </xf>
    <xf numFmtId="169" fontId="10" fillId="0" borderId="0" xfId="0" applyNumberFormat="1" applyFont="1" applyAlignment="1" applyProtection="1">
      <alignment horizontal="right" vertical="top" wrapText="1"/>
    </xf>
    <xf numFmtId="49" fontId="18" fillId="0" borderId="0" xfId="0" applyNumberFormat="1" applyFont="1" applyAlignment="1" applyProtection="1">
      <alignment horizontal="right" vertical="justify"/>
    </xf>
    <xf numFmtId="170" fontId="2" fillId="6" borderId="7" xfId="0" applyNumberFormat="1" applyFont="1" applyFill="1" applyBorder="1" applyAlignment="1" applyProtection="1">
      <alignment horizontal="right" shrinkToFit="1"/>
      <protection locked="0"/>
    </xf>
  </cellXfs>
  <cellStyles count="9">
    <cellStyle name="Navadno" xfId="0" builtinId="0"/>
    <cellStyle name="Navadno_04165-10-PZR-4-MP Petišovci_popis_NN_JR" xfId="7" xr:uid="{79B1286B-723D-487A-AEAF-E14DED8326A8}"/>
    <cellStyle name="Navadno_10115-00_PZR_3_bs-pivka_ZUcist" xfId="5" xr:uid="{8ECEDE11-2CBC-45CB-BF31-B2F1C4DE08FF}"/>
    <cellStyle name="Navadno_PGD, zu" xfId="6" xr:uid="{81D86723-8A6E-491B-ADDE-11D94F4E865E}"/>
    <cellStyle name="Odstotek" xfId="3" builtinId="5"/>
    <cellStyle name="Pomoc" xfId="4" xr:uid="{D62F3AFD-7AC5-40C9-B820-974CD269A8DC}"/>
    <cellStyle name="STOLPEC_E" xfId="8" xr:uid="{1CF6E583-F606-4B6A-AD88-ED5F9461220F}"/>
    <cellStyle name="Valuta" xfId="2" builtinId="4"/>
    <cellStyle name="Vejic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40774-DE10-492B-98B3-C6FE42AE221C}">
  <sheetPr>
    <pageSetUpPr fitToPage="1"/>
  </sheetPr>
  <dimension ref="A1:P67"/>
  <sheetViews>
    <sheetView tabSelected="1" topLeftCell="A16" workbookViewId="0">
      <selection activeCell="F25" sqref="F25"/>
    </sheetView>
  </sheetViews>
  <sheetFormatPr defaultColWidth="9" defaultRowHeight="15"/>
  <cols>
    <col min="1" max="1" width="4" style="55" customWidth="1"/>
    <col min="2" max="2" width="40.7109375" style="56" customWidth="1"/>
    <col min="3" max="3" width="4.7109375" style="57" customWidth="1"/>
    <col min="4" max="4" width="11.28515625" style="58" customWidth="1"/>
    <col min="5" max="5" width="12" style="59" customWidth="1"/>
    <col min="6" max="6" width="15.7109375" style="59" customWidth="1"/>
    <col min="7" max="7" width="3.5703125" style="60" customWidth="1"/>
    <col min="8" max="8" width="48" style="60" customWidth="1"/>
    <col min="9" max="9" width="13.7109375" style="60" customWidth="1"/>
    <col min="10" max="15" width="9" style="60"/>
    <col min="16" max="16" width="9" style="124"/>
    <col min="17" max="256" width="9" style="60"/>
    <col min="257" max="257" width="4" style="60" customWidth="1"/>
    <col min="258" max="258" width="40.7109375" style="60" customWidth="1"/>
    <col min="259" max="259" width="4.7109375" style="60" customWidth="1"/>
    <col min="260" max="260" width="11.28515625" style="60" customWidth="1"/>
    <col min="261" max="261" width="12" style="60" customWidth="1"/>
    <col min="262" max="262" width="15.7109375" style="60" customWidth="1"/>
    <col min="263" max="263" width="3.5703125" style="60" customWidth="1"/>
    <col min="264" max="264" width="48" style="60" customWidth="1"/>
    <col min="265" max="265" width="13.7109375" style="60" customWidth="1"/>
    <col min="266" max="512" width="9" style="60"/>
    <col min="513" max="513" width="4" style="60" customWidth="1"/>
    <col min="514" max="514" width="40.7109375" style="60" customWidth="1"/>
    <col min="515" max="515" width="4.7109375" style="60" customWidth="1"/>
    <col min="516" max="516" width="11.28515625" style="60" customWidth="1"/>
    <col min="517" max="517" width="12" style="60" customWidth="1"/>
    <col min="518" max="518" width="15.7109375" style="60" customWidth="1"/>
    <col min="519" max="519" width="3.5703125" style="60" customWidth="1"/>
    <col min="520" max="520" width="48" style="60" customWidth="1"/>
    <col min="521" max="521" width="13.7109375" style="60" customWidth="1"/>
    <col min="522" max="768" width="9" style="60"/>
    <col min="769" max="769" width="4" style="60" customWidth="1"/>
    <col min="770" max="770" width="40.7109375" style="60" customWidth="1"/>
    <col min="771" max="771" width="4.7109375" style="60" customWidth="1"/>
    <col min="772" max="772" width="11.28515625" style="60" customWidth="1"/>
    <col min="773" max="773" width="12" style="60" customWidth="1"/>
    <col min="774" max="774" width="15.7109375" style="60" customWidth="1"/>
    <col min="775" max="775" width="3.5703125" style="60" customWidth="1"/>
    <col min="776" max="776" width="48" style="60" customWidth="1"/>
    <col min="777" max="777" width="13.7109375" style="60" customWidth="1"/>
    <col min="778" max="1024" width="9" style="60"/>
    <col min="1025" max="1025" width="4" style="60" customWidth="1"/>
    <col min="1026" max="1026" width="40.7109375" style="60" customWidth="1"/>
    <col min="1027" max="1027" width="4.7109375" style="60" customWidth="1"/>
    <col min="1028" max="1028" width="11.28515625" style="60" customWidth="1"/>
    <col min="1029" max="1029" width="12" style="60" customWidth="1"/>
    <col min="1030" max="1030" width="15.7109375" style="60" customWidth="1"/>
    <col min="1031" max="1031" width="3.5703125" style="60" customWidth="1"/>
    <col min="1032" max="1032" width="48" style="60" customWidth="1"/>
    <col min="1033" max="1033" width="13.7109375" style="60" customWidth="1"/>
    <col min="1034" max="1280" width="9" style="60"/>
    <col min="1281" max="1281" width="4" style="60" customWidth="1"/>
    <col min="1282" max="1282" width="40.7109375" style="60" customWidth="1"/>
    <col min="1283" max="1283" width="4.7109375" style="60" customWidth="1"/>
    <col min="1284" max="1284" width="11.28515625" style="60" customWidth="1"/>
    <col min="1285" max="1285" width="12" style="60" customWidth="1"/>
    <col min="1286" max="1286" width="15.7109375" style="60" customWidth="1"/>
    <col min="1287" max="1287" width="3.5703125" style="60" customWidth="1"/>
    <col min="1288" max="1288" width="48" style="60" customWidth="1"/>
    <col min="1289" max="1289" width="13.7109375" style="60" customWidth="1"/>
    <col min="1290" max="1536" width="9" style="60"/>
    <col min="1537" max="1537" width="4" style="60" customWidth="1"/>
    <col min="1538" max="1538" width="40.7109375" style="60" customWidth="1"/>
    <col min="1539" max="1539" width="4.7109375" style="60" customWidth="1"/>
    <col min="1540" max="1540" width="11.28515625" style="60" customWidth="1"/>
    <col min="1541" max="1541" width="12" style="60" customWidth="1"/>
    <col min="1542" max="1542" width="15.7109375" style="60" customWidth="1"/>
    <col min="1543" max="1543" width="3.5703125" style="60" customWidth="1"/>
    <col min="1544" max="1544" width="48" style="60" customWidth="1"/>
    <col min="1545" max="1545" width="13.7109375" style="60" customWidth="1"/>
    <col min="1546" max="1792" width="9" style="60"/>
    <col min="1793" max="1793" width="4" style="60" customWidth="1"/>
    <col min="1794" max="1794" width="40.7109375" style="60" customWidth="1"/>
    <col min="1795" max="1795" width="4.7109375" style="60" customWidth="1"/>
    <col min="1796" max="1796" width="11.28515625" style="60" customWidth="1"/>
    <col min="1797" max="1797" width="12" style="60" customWidth="1"/>
    <col min="1798" max="1798" width="15.7109375" style="60" customWidth="1"/>
    <col min="1799" max="1799" width="3.5703125" style="60" customWidth="1"/>
    <col min="1800" max="1800" width="48" style="60" customWidth="1"/>
    <col min="1801" max="1801" width="13.7109375" style="60" customWidth="1"/>
    <col min="1802" max="2048" width="9" style="60"/>
    <col min="2049" max="2049" width="4" style="60" customWidth="1"/>
    <col min="2050" max="2050" width="40.7109375" style="60" customWidth="1"/>
    <col min="2051" max="2051" width="4.7109375" style="60" customWidth="1"/>
    <col min="2052" max="2052" width="11.28515625" style="60" customWidth="1"/>
    <col min="2053" max="2053" width="12" style="60" customWidth="1"/>
    <col min="2054" max="2054" width="15.7109375" style="60" customWidth="1"/>
    <col min="2055" max="2055" width="3.5703125" style="60" customWidth="1"/>
    <col min="2056" max="2056" width="48" style="60" customWidth="1"/>
    <col min="2057" max="2057" width="13.7109375" style="60" customWidth="1"/>
    <col min="2058" max="2304" width="9" style="60"/>
    <col min="2305" max="2305" width="4" style="60" customWidth="1"/>
    <col min="2306" max="2306" width="40.7109375" style="60" customWidth="1"/>
    <col min="2307" max="2307" width="4.7109375" style="60" customWidth="1"/>
    <col min="2308" max="2308" width="11.28515625" style="60" customWidth="1"/>
    <col min="2309" max="2309" width="12" style="60" customWidth="1"/>
    <col min="2310" max="2310" width="15.7109375" style="60" customWidth="1"/>
    <col min="2311" max="2311" width="3.5703125" style="60" customWidth="1"/>
    <col min="2312" max="2312" width="48" style="60" customWidth="1"/>
    <col min="2313" max="2313" width="13.7109375" style="60" customWidth="1"/>
    <col min="2314" max="2560" width="9" style="60"/>
    <col min="2561" max="2561" width="4" style="60" customWidth="1"/>
    <col min="2562" max="2562" width="40.7109375" style="60" customWidth="1"/>
    <col min="2563" max="2563" width="4.7109375" style="60" customWidth="1"/>
    <col min="2564" max="2564" width="11.28515625" style="60" customWidth="1"/>
    <col min="2565" max="2565" width="12" style="60" customWidth="1"/>
    <col min="2566" max="2566" width="15.7109375" style="60" customWidth="1"/>
    <col min="2567" max="2567" width="3.5703125" style="60" customWidth="1"/>
    <col min="2568" max="2568" width="48" style="60" customWidth="1"/>
    <col min="2569" max="2569" width="13.7109375" style="60" customWidth="1"/>
    <col min="2570" max="2816" width="9" style="60"/>
    <col min="2817" max="2817" width="4" style="60" customWidth="1"/>
    <col min="2818" max="2818" width="40.7109375" style="60" customWidth="1"/>
    <col min="2819" max="2819" width="4.7109375" style="60" customWidth="1"/>
    <col min="2820" max="2820" width="11.28515625" style="60" customWidth="1"/>
    <col min="2821" max="2821" width="12" style="60" customWidth="1"/>
    <col min="2822" max="2822" width="15.7109375" style="60" customWidth="1"/>
    <col min="2823" max="2823" width="3.5703125" style="60" customWidth="1"/>
    <col min="2824" max="2824" width="48" style="60" customWidth="1"/>
    <col min="2825" max="2825" width="13.7109375" style="60" customWidth="1"/>
    <col min="2826" max="3072" width="9" style="60"/>
    <col min="3073" max="3073" width="4" style="60" customWidth="1"/>
    <col min="3074" max="3074" width="40.7109375" style="60" customWidth="1"/>
    <col min="3075" max="3075" width="4.7109375" style="60" customWidth="1"/>
    <col min="3076" max="3076" width="11.28515625" style="60" customWidth="1"/>
    <col min="3077" max="3077" width="12" style="60" customWidth="1"/>
    <col min="3078" max="3078" width="15.7109375" style="60" customWidth="1"/>
    <col min="3079" max="3079" width="3.5703125" style="60" customWidth="1"/>
    <col min="3080" max="3080" width="48" style="60" customWidth="1"/>
    <col min="3081" max="3081" width="13.7109375" style="60" customWidth="1"/>
    <col min="3082" max="3328" width="9" style="60"/>
    <col min="3329" max="3329" width="4" style="60" customWidth="1"/>
    <col min="3330" max="3330" width="40.7109375" style="60" customWidth="1"/>
    <col min="3331" max="3331" width="4.7109375" style="60" customWidth="1"/>
    <col min="3332" max="3332" width="11.28515625" style="60" customWidth="1"/>
    <col min="3333" max="3333" width="12" style="60" customWidth="1"/>
    <col min="3334" max="3334" width="15.7109375" style="60" customWidth="1"/>
    <col min="3335" max="3335" width="3.5703125" style="60" customWidth="1"/>
    <col min="3336" max="3336" width="48" style="60" customWidth="1"/>
    <col min="3337" max="3337" width="13.7109375" style="60" customWidth="1"/>
    <col min="3338" max="3584" width="9" style="60"/>
    <col min="3585" max="3585" width="4" style="60" customWidth="1"/>
    <col min="3586" max="3586" width="40.7109375" style="60" customWidth="1"/>
    <col min="3587" max="3587" width="4.7109375" style="60" customWidth="1"/>
    <col min="3588" max="3588" width="11.28515625" style="60" customWidth="1"/>
    <col min="3589" max="3589" width="12" style="60" customWidth="1"/>
    <col min="3590" max="3590" width="15.7109375" style="60" customWidth="1"/>
    <col min="3591" max="3591" width="3.5703125" style="60" customWidth="1"/>
    <col min="3592" max="3592" width="48" style="60" customWidth="1"/>
    <col min="3593" max="3593" width="13.7109375" style="60" customWidth="1"/>
    <col min="3594" max="3840" width="9" style="60"/>
    <col min="3841" max="3841" width="4" style="60" customWidth="1"/>
    <col min="3842" max="3842" width="40.7109375" style="60" customWidth="1"/>
    <col min="3843" max="3843" width="4.7109375" style="60" customWidth="1"/>
    <col min="3844" max="3844" width="11.28515625" style="60" customWidth="1"/>
    <col min="3845" max="3845" width="12" style="60" customWidth="1"/>
    <col min="3846" max="3846" width="15.7109375" style="60" customWidth="1"/>
    <col min="3847" max="3847" width="3.5703125" style="60" customWidth="1"/>
    <col min="3848" max="3848" width="48" style="60" customWidth="1"/>
    <col min="3849" max="3849" width="13.7109375" style="60" customWidth="1"/>
    <col min="3850" max="4096" width="9" style="60"/>
    <col min="4097" max="4097" width="4" style="60" customWidth="1"/>
    <col min="4098" max="4098" width="40.7109375" style="60" customWidth="1"/>
    <col min="4099" max="4099" width="4.7109375" style="60" customWidth="1"/>
    <col min="4100" max="4100" width="11.28515625" style="60" customWidth="1"/>
    <col min="4101" max="4101" width="12" style="60" customWidth="1"/>
    <col min="4102" max="4102" width="15.7109375" style="60" customWidth="1"/>
    <col min="4103" max="4103" width="3.5703125" style="60" customWidth="1"/>
    <col min="4104" max="4104" width="48" style="60" customWidth="1"/>
    <col min="4105" max="4105" width="13.7109375" style="60" customWidth="1"/>
    <col min="4106" max="4352" width="9" style="60"/>
    <col min="4353" max="4353" width="4" style="60" customWidth="1"/>
    <col min="4354" max="4354" width="40.7109375" style="60" customWidth="1"/>
    <col min="4355" max="4355" width="4.7109375" style="60" customWidth="1"/>
    <col min="4356" max="4356" width="11.28515625" style="60" customWidth="1"/>
    <col min="4357" max="4357" width="12" style="60" customWidth="1"/>
    <col min="4358" max="4358" width="15.7109375" style="60" customWidth="1"/>
    <col min="4359" max="4359" width="3.5703125" style="60" customWidth="1"/>
    <col min="4360" max="4360" width="48" style="60" customWidth="1"/>
    <col min="4361" max="4361" width="13.7109375" style="60" customWidth="1"/>
    <col min="4362" max="4608" width="9" style="60"/>
    <col min="4609" max="4609" width="4" style="60" customWidth="1"/>
    <col min="4610" max="4610" width="40.7109375" style="60" customWidth="1"/>
    <col min="4611" max="4611" width="4.7109375" style="60" customWidth="1"/>
    <col min="4612" max="4612" width="11.28515625" style="60" customWidth="1"/>
    <col min="4613" max="4613" width="12" style="60" customWidth="1"/>
    <col min="4614" max="4614" width="15.7109375" style="60" customWidth="1"/>
    <col min="4615" max="4615" width="3.5703125" style="60" customWidth="1"/>
    <col min="4616" max="4616" width="48" style="60" customWidth="1"/>
    <col min="4617" max="4617" width="13.7109375" style="60" customWidth="1"/>
    <col min="4618" max="4864" width="9" style="60"/>
    <col min="4865" max="4865" width="4" style="60" customWidth="1"/>
    <col min="4866" max="4866" width="40.7109375" style="60" customWidth="1"/>
    <col min="4867" max="4867" width="4.7109375" style="60" customWidth="1"/>
    <col min="4868" max="4868" width="11.28515625" style="60" customWidth="1"/>
    <col min="4869" max="4869" width="12" style="60" customWidth="1"/>
    <col min="4870" max="4870" width="15.7109375" style="60" customWidth="1"/>
    <col min="4871" max="4871" width="3.5703125" style="60" customWidth="1"/>
    <col min="4872" max="4872" width="48" style="60" customWidth="1"/>
    <col min="4873" max="4873" width="13.7109375" style="60" customWidth="1"/>
    <col min="4874" max="5120" width="9" style="60"/>
    <col min="5121" max="5121" width="4" style="60" customWidth="1"/>
    <col min="5122" max="5122" width="40.7109375" style="60" customWidth="1"/>
    <col min="5123" max="5123" width="4.7109375" style="60" customWidth="1"/>
    <col min="5124" max="5124" width="11.28515625" style="60" customWidth="1"/>
    <col min="5125" max="5125" width="12" style="60" customWidth="1"/>
    <col min="5126" max="5126" width="15.7109375" style="60" customWidth="1"/>
    <col min="5127" max="5127" width="3.5703125" style="60" customWidth="1"/>
    <col min="5128" max="5128" width="48" style="60" customWidth="1"/>
    <col min="5129" max="5129" width="13.7109375" style="60" customWidth="1"/>
    <col min="5130" max="5376" width="9" style="60"/>
    <col min="5377" max="5377" width="4" style="60" customWidth="1"/>
    <col min="5378" max="5378" width="40.7109375" style="60" customWidth="1"/>
    <col min="5379" max="5379" width="4.7109375" style="60" customWidth="1"/>
    <col min="5380" max="5380" width="11.28515625" style="60" customWidth="1"/>
    <col min="5381" max="5381" width="12" style="60" customWidth="1"/>
    <col min="5382" max="5382" width="15.7109375" style="60" customWidth="1"/>
    <col min="5383" max="5383" width="3.5703125" style="60" customWidth="1"/>
    <col min="5384" max="5384" width="48" style="60" customWidth="1"/>
    <col min="5385" max="5385" width="13.7109375" style="60" customWidth="1"/>
    <col min="5386" max="5632" width="9" style="60"/>
    <col min="5633" max="5633" width="4" style="60" customWidth="1"/>
    <col min="5634" max="5634" width="40.7109375" style="60" customWidth="1"/>
    <col min="5635" max="5635" width="4.7109375" style="60" customWidth="1"/>
    <col min="5636" max="5636" width="11.28515625" style="60" customWidth="1"/>
    <col min="5637" max="5637" width="12" style="60" customWidth="1"/>
    <col min="5638" max="5638" width="15.7109375" style="60" customWidth="1"/>
    <col min="5639" max="5639" width="3.5703125" style="60" customWidth="1"/>
    <col min="5640" max="5640" width="48" style="60" customWidth="1"/>
    <col min="5641" max="5641" width="13.7109375" style="60" customWidth="1"/>
    <col min="5642" max="5888" width="9" style="60"/>
    <col min="5889" max="5889" width="4" style="60" customWidth="1"/>
    <col min="5890" max="5890" width="40.7109375" style="60" customWidth="1"/>
    <col min="5891" max="5891" width="4.7109375" style="60" customWidth="1"/>
    <col min="5892" max="5892" width="11.28515625" style="60" customWidth="1"/>
    <col min="5893" max="5893" width="12" style="60" customWidth="1"/>
    <col min="5894" max="5894" width="15.7109375" style="60" customWidth="1"/>
    <col min="5895" max="5895" width="3.5703125" style="60" customWidth="1"/>
    <col min="5896" max="5896" width="48" style="60" customWidth="1"/>
    <col min="5897" max="5897" width="13.7109375" style="60" customWidth="1"/>
    <col min="5898" max="6144" width="9" style="60"/>
    <col min="6145" max="6145" width="4" style="60" customWidth="1"/>
    <col min="6146" max="6146" width="40.7109375" style="60" customWidth="1"/>
    <col min="6147" max="6147" width="4.7109375" style="60" customWidth="1"/>
    <col min="6148" max="6148" width="11.28515625" style="60" customWidth="1"/>
    <col min="6149" max="6149" width="12" style="60" customWidth="1"/>
    <col min="6150" max="6150" width="15.7109375" style="60" customWidth="1"/>
    <col min="6151" max="6151" width="3.5703125" style="60" customWidth="1"/>
    <col min="6152" max="6152" width="48" style="60" customWidth="1"/>
    <col min="6153" max="6153" width="13.7109375" style="60" customWidth="1"/>
    <col min="6154" max="6400" width="9" style="60"/>
    <col min="6401" max="6401" width="4" style="60" customWidth="1"/>
    <col min="6402" max="6402" width="40.7109375" style="60" customWidth="1"/>
    <col min="6403" max="6403" width="4.7109375" style="60" customWidth="1"/>
    <col min="6404" max="6404" width="11.28515625" style="60" customWidth="1"/>
    <col min="6405" max="6405" width="12" style="60" customWidth="1"/>
    <col min="6406" max="6406" width="15.7109375" style="60" customWidth="1"/>
    <col min="6407" max="6407" width="3.5703125" style="60" customWidth="1"/>
    <col min="6408" max="6408" width="48" style="60" customWidth="1"/>
    <col min="6409" max="6409" width="13.7109375" style="60" customWidth="1"/>
    <col min="6410" max="6656" width="9" style="60"/>
    <col min="6657" max="6657" width="4" style="60" customWidth="1"/>
    <col min="6658" max="6658" width="40.7109375" style="60" customWidth="1"/>
    <col min="6659" max="6659" width="4.7109375" style="60" customWidth="1"/>
    <col min="6660" max="6660" width="11.28515625" style="60" customWidth="1"/>
    <col min="6661" max="6661" width="12" style="60" customWidth="1"/>
    <col min="6662" max="6662" width="15.7109375" style="60" customWidth="1"/>
    <col min="6663" max="6663" width="3.5703125" style="60" customWidth="1"/>
    <col min="6664" max="6664" width="48" style="60" customWidth="1"/>
    <col min="6665" max="6665" width="13.7109375" style="60" customWidth="1"/>
    <col min="6666" max="6912" width="9" style="60"/>
    <col min="6913" max="6913" width="4" style="60" customWidth="1"/>
    <col min="6914" max="6914" width="40.7109375" style="60" customWidth="1"/>
    <col min="6915" max="6915" width="4.7109375" style="60" customWidth="1"/>
    <col min="6916" max="6916" width="11.28515625" style="60" customWidth="1"/>
    <col min="6917" max="6917" width="12" style="60" customWidth="1"/>
    <col min="6918" max="6918" width="15.7109375" style="60" customWidth="1"/>
    <col min="6919" max="6919" width="3.5703125" style="60" customWidth="1"/>
    <col min="6920" max="6920" width="48" style="60" customWidth="1"/>
    <col min="6921" max="6921" width="13.7109375" style="60" customWidth="1"/>
    <col min="6922" max="7168" width="9" style="60"/>
    <col min="7169" max="7169" width="4" style="60" customWidth="1"/>
    <col min="7170" max="7170" width="40.7109375" style="60" customWidth="1"/>
    <col min="7171" max="7171" width="4.7109375" style="60" customWidth="1"/>
    <col min="7172" max="7172" width="11.28515625" style="60" customWidth="1"/>
    <col min="7173" max="7173" width="12" style="60" customWidth="1"/>
    <col min="7174" max="7174" width="15.7109375" style="60" customWidth="1"/>
    <col min="7175" max="7175" width="3.5703125" style="60" customWidth="1"/>
    <col min="7176" max="7176" width="48" style="60" customWidth="1"/>
    <col min="7177" max="7177" width="13.7109375" style="60" customWidth="1"/>
    <col min="7178" max="7424" width="9" style="60"/>
    <col min="7425" max="7425" width="4" style="60" customWidth="1"/>
    <col min="7426" max="7426" width="40.7109375" style="60" customWidth="1"/>
    <col min="7427" max="7427" width="4.7109375" style="60" customWidth="1"/>
    <col min="7428" max="7428" width="11.28515625" style="60" customWidth="1"/>
    <col min="7429" max="7429" width="12" style="60" customWidth="1"/>
    <col min="7430" max="7430" width="15.7109375" style="60" customWidth="1"/>
    <col min="7431" max="7431" width="3.5703125" style="60" customWidth="1"/>
    <col min="7432" max="7432" width="48" style="60" customWidth="1"/>
    <col min="7433" max="7433" width="13.7109375" style="60" customWidth="1"/>
    <col min="7434" max="7680" width="9" style="60"/>
    <col min="7681" max="7681" width="4" style="60" customWidth="1"/>
    <col min="7682" max="7682" width="40.7109375" style="60" customWidth="1"/>
    <col min="7683" max="7683" width="4.7109375" style="60" customWidth="1"/>
    <col min="7684" max="7684" width="11.28515625" style="60" customWidth="1"/>
    <col min="7685" max="7685" width="12" style="60" customWidth="1"/>
    <col min="7686" max="7686" width="15.7109375" style="60" customWidth="1"/>
    <col min="7687" max="7687" width="3.5703125" style="60" customWidth="1"/>
    <col min="7688" max="7688" width="48" style="60" customWidth="1"/>
    <col min="7689" max="7689" width="13.7109375" style="60" customWidth="1"/>
    <col min="7690" max="7936" width="9" style="60"/>
    <col min="7937" max="7937" width="4" style="60" customWidth="1"/>
    <col min="7938" max="7938" width="40.7109375" style="60" customWidth="1"/>
    <col min="7939" max="7939" width="4.7109375" style="60" customWidth="1"/>
    <col min="7940" max="7940" width="11.28515625" style="60" customWidth="1"/>
    <col min="7941" max="7941" width="12" style="60" customWidth="1"/>
    <col min="7942" max="7942" width="15.7109375" style="60" customWidth="1"/>
    <col min="7943" max="7943" width="3.5703125" style="60" customWidth="1"/>
    <col min="7944" max="7944" width="48" style="60" customWidth="1"/>
    <col min="7945" max="7945" width="13.7109375" style="60" customWidth="1"/>
    <col min="7946" max="8192" width="9" style="60"/>
    <col min="8193" max="8193" width="4" style="60" customWidth="1"/>
    <col min="8194" max="8194" width="40.7109375" style="60" customWidth="1"/>
    <col min="8195" max="8195" width="4.7109375" style="60" customWidth="1"/>
    <col min="8196" max="8196" width="11.28515625" style="60" customWidth="1"/>
    <col min="8197" max="8197" width="12" style="60" customWidth="1"/>
    <col min="8198" max="8198" width="15.7109375" style="60" customWidth="1"/>
    <col min="8199" max="8199" width="3.5703125" style="60" customWidth="1"/>
    <col min="8200" max="8200" width="48" style="60" customWidth="1"/>
    <col min="8201" max="8201" width="13.7109375" style="60" customWidth="1"/>
    <col min="8202" max="8448" width="9" style="60"/>
    <col min="8449" max="8449" width="4" style="60" customWidth="1"/>
    <col min="8450" max="8450" width="40.7109375" style="60" customWidth="1"/>
    <col min="8451" max="8451" width="4.7109375" style="60" customWidth="1"/>
    <col min="8452" max="8452" width="11.28515625" style="60" customWidth="1"/>
    <col min="8453" max="8453" width="12" style="60" customWidth="1"/>
    <col min="8454" max="8454" width="15.7109375" style="60" customWidth="1"/>
    <col min="8455" max="8455" width="3.5703125" style="60" customWidth="1"/>
    <col min="8456" max="8456" width="48" style="60" customWidth="1"/>
    <col min="8457" max="8457" width="13.7109375" style="60" customWidth="1"/>
    <col min="8458" max="8704" width="9" style="60"/>
    <col min="8705" max="8705" width="4" style="60" customWidth="1"/>
    <col min="8706" max="8706" width="40.7109375" style="60" customWidth="1"/>
    <col min="8707" max="8707" width="4.7109375" style="60" customWidth="1"/>
    <col min="8708" max="8708" width="11.28515625" style="60" customWidth="1"/>
    <col min="8709" max="8709" width="12" style="60" customWidth="1"/>
    <col min="8710" max="8710" width="15.7109375" style="60" customWidth="1"/>
    <col min="8711" max="8711" width="3.5703125" style="60" customWidth="1"/>
    <col min="8712" max="8712" width="48" style="60" customWidth="1"/>
    <col min="8713" max="8713" width="13.7109375" style="60" customWidth="1"/>
    <col min="8714" max="8960" width="9" style="60"/>
    <col min="8961" max="8961" width="4" style="60" customWidth="1"/>
    <col min="8962" max="8962" width="40.7109375" style="60" customWidth="1"/>
    <col min="8963" max="8963" width="4.7109375" style="60" customWidth="1"/>
    <col min="8964" max="8964" width="11.28515625" style="60" customWidth="1"/>
    <col min="8965" max="8965" width="12" style="60" customWidth="1"/>
    <col min="8966" max="8966" width="15.7109375" style="60" customWidth="1"/>
    <col min="8967" max="8967" width="3.5703125" style="60" customWidth="1"/>
    <col min="8968" max="8968" width="48" style="60" customWidth="1"/>
    <col min="8969" max="8969" width="13.7109375" style="60" customWidth="1"/>
    <col min="8970" max="9216" width="9" style="60"/>
    <col min="9217" max="9217" width="4" style="60" customWidth="1"/>
    <col min="9218" max="9218" width="40.7109375" style="60" customWidth="1"/>
    <col min="9219" max="9219" width="4.7109375" style="60" customWidth="1"/>
    <col min="9220" max="9220" width="11.28515625" style="60" customWidth="1"/>
    <col min="9221" max="9221" width="12" style="60" customWidth="1"/>
    <col min="9222" max="9222" width="15.7109375" style="60" customWidth="1"/>
    <col min="9223" max="9223" width="3.5703125" style="60" customWidth="1"/>
    <col min="9224" max="9224" width="48" style="60" customWidth="1"/>
    <col min="9225" max="9225" width="13.7109375" style="60" customWidth="1"/>
    <col min="9226" max="9472" width="9" style="60"/>
    <col min="9473" max="9473" width="4" style="60" customWidth="1"/>
    <col min="9474" max="9474" width="40.7109375" style="60" customWidth="1"/>
    <col min="9475" max="9475" width="4.7109375" style="60" customWidth="1"/>
    <col min="9476" max="9476" width="11.28515625" style="60" customWidth="1"/>
    <col min="9477" max="9477" width="12" style="60" customWidth="1"/>
    <col min="9478" max="9478" width="15.7109375" style="60" customWidth="1"/>
    <col min="9479" max="9479" width="3.5703125" style="60" customWidth="1"/>
    <col min="9480" max="9480" width="48" style="60" customWidth="1"/>
    <col min="9481" max="9481" width="13.7109375" style="60" customWidth="1"/>
    <col min="9482" max="9728" width="9" style="60"/>
    <col min="9729" max="9729" width="4" style="60" customWidth="1"/>
    <col min="9730" max="9730" width="40.7109375" style="60" customWidth="1"/>
    <col min="9731" max="9731" width="4.7109375" style="60" customWidth="1"/>
    <col min="9732" max="9732" width="11.28515625" style="60" customWidth="1"/>
    <col min="9733" max="9733" width="12" style="60" customWidth="1"/>
    <col min="9734" max="9734" width="15.7109375" style="60" customWidth="1"/>
    <col min="9735" max="9735" width="3.5703125" style="60" customWidth="1"/>
    <col min="9736" max="9736" width="48" style="60" customWidth="1"/>
    <col min="9737" max="9737" width="13.7109375" style="60" customWidth="1"/>
    <col min="9738" max="9984" width="9" style="60"/>
    <col min="9985" max="9985" width="4" style="60" customWidth="1"/>
    <col min="9986" max="9986" width="40.7109375" style="60" customWidth="1"/>
    <col min="9987" max="9987" width="4.7109375" style="60" customWidth="1"/>
    <col min="9988" max="9988" width="11.28515625" style="60" customWidth="1"/>
    <col min="9989" max="9989" width="12" style="60" customWidth="1"/>
    <col min="9990" max="9990" width="15.7109375" style="60" customWidth="1"/>
    <col min="9991" max="9991" width="3.5703125" style="60" customWidth="1"/>
    <col min="9992" max="9992" width="48" style="60" customWidth="1"/>
    <col min="9993" max="9993" width="13.7109375" style="60" customWidth="1"/>
    <col min="9994" max="10240" width="9" style="60"/>
    <col min="10241" max="10241" width="4" style="60" customWidth="1"/>
    <col min="10242" max="10242" width="40.7109375" style="60" customWidth="1"/>
    <col min="10243" max="10243" width="4.7109375" style="60" customWidth="1"/>
    <col min="10244" max="10244" width="11.28515625" style="60" customWidth="1"/>
    <col min="10245" max="10245" width="12" style="60" customWidth="1"/>
    <col min="10246" max="10246" width="15.7109375" style="60" customWidth="1"/>
    <col min="10247" max="10247" width="3.5703125" style="60" customWidth="1"/>
    <col min="10248" max="10248" width="48" style="60" customWidth="1"/>
    <col min="10249" max="10249" width="13.7109375" style="60" customWidth="1"/>
    <col min="10250" max="10496" width="9" style="60"/>
    <col min="10497" max="10497" width="4" style="60" customWidth="1"/>
    <col min="10498" max="10498" width="40.7109375" style="60" customWidth="1"/>
    <col min="10499" max="10499" width="4.7109375" style="60" customWidth="1"/>
    <col min="10500" max="10500" width="11.28515625" style="60" customWidth="1"/>
    <col min="10501" max="10501" width="12" style="60" customWidth="1"/>
    <col min="10502" max="10502" width="15.7109375" style="60" customWidth="1"/>
    <col min="10503" max="10503" width="3.5703125" style="60" customWidth="1"/>
    <col min="10504" max="10504" width="48" style="60" customWidth="1"/>
    <col min="10505" max="10505" width="13.7109375" style="60" customWidth="1"/>
    <col min="10506" max="10752" width="9" style="60"/>
    <col min="10753" max="10753" width="4" style="60" customWidth="1"/>
    <col min="10754" max="10754" width="40.7109375" style="60" customWidth="1"/>
    <col min="10755" max="10755" width="4.7109375" style="60" customWidth="1"/>
    <col min="10756" max="10756" width="11.28515625" style="60" customWidth="1"/>
    <col min="10757" max="10757" width="12" style="60" customWidth="1"/>
    <col min="10758" max="10758" width="15.7109375" style="60" customWidth="1"/>
    <col min="10759" max="10759" width="3.5703125" style="60" customWidth="1"/>
    <col min="10760" max="10760" width="48" style="60" customWidth="1"/>
    <col min="10761" max="10761" width="13.7109375" style="60" customWidth="1"/>
    <col min="10762" max="11008" width="9" style="60"/>
    <col min="11009" max="11009" width="4" style="60" customWidth="1"/>
    <col min="11010" max="11010" width="40.7109375" style="60" customWidth="1"/>
    <col min="11011" max="11011" width="4.7109375" style="60" customWidth="1"/>
    <col min="11012" max="11012" width="11.28515625" style="60" customWidth="1"/>
    <col min="11013" max="11013" width="12" style="60" customWidth="1"/>
    <col min="11014" max="11014" width="15.7109375" style="60" customWidth="1"/>
    <col min="11015" max="11015" width="3.5703125" style="60" customWidth="1"/>
    <col min="11016" max="11016" width="48" style="60" customWidth="1"/>
    <col min="11017" max="11017" width="13.7109375" style="60" customWidth="1"/>
    <col min="11018" max="11264" width="9" style="60"/>
    <col min="11265" max="11265" width="4" style="60" customWidth="1"/>
    <col min="11266" max="11266" width="40.7109375" style="60" customWidth="1"/>
    <col min="11267" max="11267" width="4.7109375" style="60" customWidth="1"/>
    <col min="11268" max="11268" width="11.28515625" style="60" customWidth="1"/>
    <col min="11269" max="11269" width="12" style="60" customWidth="1"/>
    <col min="11270" max="11270" width="15.7109375" style="60" customWidth="1"/>
    <col min="11271" max="11271" width="3.5703125" style="60" customWidth="1"/>
    <col min="11272" max="11272" width="48" style="60" customWidth="1"/>
    <col min="11273" max="11273" width="13.7109375" style="60" customWidth="1"/>
    <col min="11274" max="11520" width="9" style="60"/>
    <col min="11521" max="11521" width="4" style="60" customWidth="1"/>
    <col min="11522" max="11522" width="40.7109375" style="60" customWidth="1"/>
    <col min="11523" max="11523" width="4.7109375" style="60" customWidth="1"/>
    <col min="11524" max="11524" width="11.28515625" style="60" customWidth="1"/>
    <col min="11525" max="11525" width="12" style="60" customWidth="1"/>
    <col min="11526" max="11526" width="15.7109375" style="60" customWidth="1"/>
    <col min="11527" max="11527" width="3.5703125" style="60" customWidth="1"/>
    <col min="11528" max="11528" width="48" style="60" customWidth="1"/>
    <col min="11529" max="11529" width="13.7109375" style="60" customWidth="1"/>
    <col min="11530" max="11776" width="9" style="60"/>
    <col min="11777" max="11777" width="4" style="60" customWidth="1"/>
    <col min="11778" max="11778" width="40.7109375" style="60" customWidth="1"/>
    <col min="11779" max="11779" width="4.7109375" style="60" customWidth="1"/>
    <col min="11780" max="11780" width="11.28515625" style="60" customWidth="1"/>
    <col min="11781" max="11781" width="12" style="60" customWidth="1"/>
    <col min="11782" max="11782" width="15.7109375" style="60" customWidth="1"/>
    <col min="11783" max="11783" width="3.5703125" style="60" customWidth="1"/>
    <col min="11784" max="11784" width="48" style="60" customWidth="1"/>
    <col min="11785" max="11785" width="13.7109375" style="60" customWidth="1"/>
    <col min="11786" max="12032" width="9" style="60"/>
    <col min="12033" max="12033" width="4" style="60" customWidth="1"/>
    <col min="12034" max="12034" width="40.7109375" style="60" customWidth="1"/>
    <col min="12035" max="12035" width="4.7109375" style="60" customWidth="1"/>
    <col min="12036" max="12036" width="11.28515625" style="60" customWidth="1"/>
    <col min="12037" max="12037" width="12" style="60" customWidth="1"/>
    <col min="12038" max="12038" width="15.7109375" style="60" customWidth="1"/>
    <col min="12039" max="12039" width="3.5703125" style="60" customWidth="1"/>
    <col min="12040" max="12040" width="48" style="60" customWidth="1"/>
    <col min="12041" max="12041" width="13.7109375" style="60" customWidth="1"/>
    <col min="12042" max="12288" width="9" style="60"/>
    <col min="12289" max="12289" width="4" style="60" customWidth="1"/>
    <col min="12290" max="12290" width="40.7109375" style="60" customWidth="1"/>
    <col min="12291" max="12291" width="4.7109375" style="60" customWidth="1"/>
    <col min="12292" max="12292" width="11.28515625" style="60" customWidth="1"/>
    <col min="12293" max="12293" width="12" style="60" customWidth="1"/>
    <col min="12294" max="12294" width="15.7109375" style="60" customWidth="1"/>
    <col min="12295" max="12295" width="3.5703125" style="60" customWidth="1"/>
    <col min="12296" max="12296" width="48" style="60" customWidth="1"/>
    <col min="12297" max="12297" width="13.7109375" style="60" customWidth="1"/>
    <col min="12298" max="12544" width="9" style="60"/>
    <col min="12545" max="12545" width="4" style="60" customWidth="1"/>
    <col min="12546" max="12546" width="40.7109375" style="60" customWidth="1"/>
    <col min="12547" max="12547" width="4.7109375" style="60" customWidth="1"/>
    <col min="12548" max="12548" width="11.28515625" style="60" customWidth="1"/>
    <col min="12549" max="12549" width="12" style="60" customWidth="1"/>
    <col min="12550" max="12550" width="15.7109375" style="60" customWidth="1"/>
    <col min="12551" max="12551" width="3.5703125" style="60" customWidth="1"/>
    <col min="12552" max="12552" width="48" style="60" customWidth="1"/>
    <col min="12553" max="12553" width="13.7109375" style="60" customWidth="1"/>
    <col min="12554" max="12800" width="9" style="60"/>
    <col min="12801" max="12801" width="4" style="60" customWidth="1"/>
    <col min="12802" max="12802" width="40.7109375" style="60" customWidth="1"/>
    <col min="12803" max="12803" width="4.7109375" style="60" customWidth="1"/>
    <col min="12804" max="12804" width="11.28515625" style="60" customWidth="1"/>
    <col min="12805" max="12805" width="12" style="60" customWidth="1"/>
    <col min="12806" max="12806" width="15.7109375" style="60" customWidth="1"/>
    <col min="12807" max="12807" width="3.5703125" style="60" customWidth="1"/>
    <col min="12808" max="12808" width="48" style="60" customWidth="1"/>
    <col min="12809" max="12809" width="13.7109375" style="60" customWidth="1"/>
    <col min="12810" max="13056" width="9" style="60"/>
    <col min="13057" max="13057" width="4" style="60" customWidth="1"/>
    <col min="13058" max="13058" width="40.7109375" style="60" customWidth="1"/>
    <col min="13059" max="13059" width="4.7109375" style="60" customWidth="1"/>
    <col min="13060" max="13060" width="11.28515625" style="60" customWidth="1"/>
    <col min="13061" max="13061" width="12" style="60" customWidth="1"/>
    <col min="13062" max="13062" width="15.7109375" style="60" customWidth="1"/>
    <col min="13063" max="13063" width="3.5703125" style="60" customWidth="1"/>
    <col min="13064" max="13064" width="48" style="60" customWidth="1"/>
    <col min="13065" max="13065" width="13.7109375" style="60" customWidth="1"/>
    <col min="13066" max="13312" width="9" style="60"/>
    <col min="13313" max="13313" width="4" style="60" customWidth="1"/>
    <col min="13314" max="13314" width="40.7109375" style="60" customWidth="1"/>
    <col min="13315" max="13315" width="4.7109375" style="60" customWidth="1"/>
    <col min="13316" max="13316" width="11.28515625" style="60" customWidth="1"/>
    <col min="13317" max="13317" width="12" style="60" customWidth="1"/>
    <col min="13318" max="13318" width="15.7109375" style="60" customWidth="1"/>
    <col min="13319" max="13319" width="3.5703125" style="60" customWidth="1"/>
    <col min="13320" max="13320" width="48" style="60" customWidth="1"/>
    <col min="13321" max="13321" width="13.7109375" style="60" customWidth="1"/>
    <col min="13322" max="13568" width="9" style="60"/>
    <col min="13569" max="13569" width="4" style="60" customWidth="1"/>
    <col min="13570" max="13570" width="40.7109375" style="60" customWidth="1"/>
    <col min="13571" max="13571" width="4.7109375" style="60" customWidth="1"/>
    <col min="13572" max="13572" width="11.28515625" style="60" customWidth="1"/>
    <col min="13573" max="13573" width="12" style="60" customWidth="1"/>
    <col min="13574" max="13574" width="15.7109375" style="60" customWidth="1"/>
    <col min="13575" max="13575" width="3.5703125" style="60" customWidth="1"/>
    <col min="13576" max="13576" width="48" style="60" customWidth="1"/>
    <col min="13577" max="13577" width="13.7109375" style="60" customWidth="1"/>
    <col min="13578" max="13824" width="9" style="60"/>
    <col min="13825" max="13825" width="4" style="60" customWidth="1"/>
    <col min="13826" max="13826" width="40.7109375" style="60" customWidth="1"/>
    <col min="13827" max="13827" width="4.7109375" style="60" customWidth="1"/>
    <col min="13828" max="13828" width="11.28515625" style="60" customWidth="1"/>
    <col min="13829" max="13829" width="12" style="60" customWidth="1"/>
    <col min="13830" max="13830" width="15.7109375" style="60" customWidth="1"/>
    <col min="13831" max="13831" width="3.5703125" style="60" customWidth="1"/>
    <col min="13832" max="13832" width="48" style="60" customWidth="1"/>
    <col min="13833" max="13833" width="13.7109375" style="60" customWidth="1"/>
    <col min="13834" max="14080" width="9" style="60"/>
    <col min="14081" max="14081" width="4" style="60" customWidth="1"/>
    <col min="14082" max="14082" width="40.7109375" style="60" customWidth="1"/>
    <col min="14083" max="14083" width="4.7109375" style="60" customWidth="1"/>
    <col min="14084" max="14084" width="11.28515625" style="60" customWidth="1"/>
    <col min="14085" max="14085" width="12" style="60" customWidth="1"/>
    <col min="14086" max="14086" width="15.7109375" style="60" customWidth="1"/>
    <col min="14087" max="14087" width="3.5703125" style="60" customWidth="1"/>
    <col min="14088" max="14088" width="48" style="60" customWidth="1"/>
    <col min="14089" max="14089" width="13.7109375" style="60" customWidth="1"/>
    <col min="14090" max="14336" width="9" style="60"/>
    <col min="14337" max="14337" width="4" style="60" customWidth="1"/>
    <col min="14338" max="14338" width="40.7109375" style="60" customWidth="1"/>
    <col min="14339" max="14339" width="4.7109375" style="60" customWidth="1"/>
    <col min="14340" max="14340" width="11.28515625" style="60" customWidth="1"/>
    <col min="14341" max="14341" width="12" style="60" customWidth="1"/>
    <col min="14342" max="14342" width="15.7109375" style="60" customWidth="1"/>
    <col min="14343" max="14343" width="3.5703125" style="60" customWidth="1"/>
    <col min="14344" max="14344" width="48" style="60" customWidth="1"/>
    <col min="14345" max="14345" width="13.7109375" style="60" customWidth="1"/>
    <col min="14346" max="14592" width="9" style="60"/>
    <col min="14593" max="14593" width="4" style="60" customWidth="1"/>
    <col min="14594" max="14594" width="40.7109375" style="60" customWidth="1"/>
    <col min="14595" max="14595" width="4.7109375" style="60" customWidth="1"/>
    <col min="14596" max="14596" width="11.28515625" style="60" customWidth="1"/>
    <col min="14597" max="14597" width="12" style="60" customWidth="1"/>
    <col min="14598" max="14598" width="15.7109375" style="60" customWidth="1"/>
    <col min="14599" max="14599" width="3.5703125" style="60" customWidth="1"/>
    <col min="14600" max="14600" width="48" style="60" customWidth="1"/>
    <col min="14601" max="14601" width="13.7109375" style="60" customWidth="1"/>
    <col min="14602" max="14848" width="9" style="60"/>
    <col min="14849" max="14849" width="4" style="60" customWidth="1"/>
    <col min="14850" max="14850" width="40.7109375" style="60" customWidth="1"/>
    <col min="14851" max="14851" width="4.7109375" style="60" customWidth="1"/>
    <col min="14852" max="14852" width="11.28515625" style="60" customWidth="1"/>
    <col min="14853" max="14853" width="12" style="60" customWidth="1"/>
    <col min="14854" max="14854" width="15.7109375" style="60" customWidth="1"/>
    <col min="14855" max="14855" width="3.5703125" style="60" customWidth="1"/>
    <col min="14856" max="14856" width="48" style="60" customWidth="1"/>
    <col min="14857" max="14857" width="13.7109375" style="60" customWidth="1"/>
    <col min="14858" max="15104" width="9" style="60"/>
    <col min="15105" max="15105" width="4" style="60" customWidth="1"/>
    <col min="15106" max="15106" width="40.7109375" style="60" customWidth="1"/>
    <col min="15107" max="15107" width="4.7109375" style="60" customWidth="1"/>
    <col min="15108" max="15108" width="11.28515625" style="60" customWidth="1"/>
    <col min="15109" max="15109" width="12" style="60" customWidth="1"/>
    <col min="15110" max="15110" width="15.7109375" style="60" customWidth="1"/>
    <col min="15111" max="15111" width="3.5703125" style="60" customWidth="1"/>
    <col min="15112" max="15112" width="48" style="60" customWidth="1"/>
    <col min="15113" max="15113" width="13.7109375" style="60" customWidth="1"/>
    <col min="15114" max="15360" width="9" style="60"/>
    <col min="15361" max="15361" width="4" style="60" customWidth="1"/>
    <col min="15362" max="15362" width="40.7109375" style="60" customWidth="1"/>
    <col min="15363" max="15363" width="4.7109375" style="60" customWidth="1"/>
    <col min="15364" max="15364" width="11.28515625" style="60" customWidth="1"/>
    <col min="15365" max="15365" width="12" style="60" customWidth="1"/>
    <col min="15366" max="15366" width="15.7109375" style="60" customWidth="1"/>
    <col min="15367" max="15367" width="3.5703125" style="60" customWidth="1"/>
    <col min="15368" max="15368" width="48" style="60" customWidth="1"/>
    <col min="15369" max="15369" width="13.7109375" style="60" customWidth="1"/>
    <col min="15370" max="15616" width="9" style="60"/>
    <col min="15617" max="15617" width="4" style="60" customWidth="1"/>
    <col min="15618" max="15618" width="40.7109375" style="60" customWidth="1"/>
    <col min="15619" max="15619" width="4.7109375" style="60" customWidth="1"/>
    <col min="15620" max="15620" width="11.28515625" style="60" customWidth="1"/>
    <col min="15621" max="15621" width="12" style="60" customWidth="1"/>
    <col min="15622" max="15622" width="15.7109375" style="60" customWidth="1"/>
    <col min="15623" max="15623" width="3.5703125" style="60" customWidth="1"/>
    <col min="15624" max="15624" width="48" style="60" customWidth="1"/>
    <col min="15625" max="15625" width="13.7109375" style="60" customWidth="1"/>
    <col min="15626" max="15872" width="9" style="60"/>
    <col min="15873" max="15873" width="4" style="60" customWidth="1"/>
    <col min="15874" max="15874" width="40.7109375" style="60" customWidth="1"/>
    <col min="15875" max="15875" width="4.7109375" style="60" customWidth="1"/>
    <col min="15876" max="15876" width="11.28515625" style="60" customWidth="1"/>
    <col min="15877" max="15877" width="12" style="60" customWidth="1"/>
    <col min="15878" max="15878" width="15.7109375" style="60" customWidth="1"/>
    <col min="15879" max="15879" width="3.5703125" style="60" customWidth="1"/>
    <col min="15880" max="15880" width="48" style="60" customWidth="1"/>
    <col min="15881" max="15881" width="13.7109375" style="60" customWidth="1"/>
    <col min="15882" max="16128" width="9" style="60"/>
    <col min="16129" max="16129" width="4" style="60" customWidth="1"/>
    <col min="16130" max="16130" width="40.7109375" style="60" customWidth="1"/>
    <col min="16131" max="16131" width="4.7109375" style="60" customWidth="1"/>
    <col min="16132" max="16132" width="11.28515625" style="60" customWidth="1"/>
    <col min="16133" max="16133" width="12" style="60" customWidth="1"/>
    <col min="16134" max="16134" width="15.7109375" style="60" customWidth="1"/>
    <col min="16135" max="16135" width="3.5703125" style="60" customWidth="1"/>
    <col min="16136" max="16136" width="48" style="60" customWidth="1"/>
    <col min="16137" max="16137" width="13.7109375" style="60" customWidth="1"/>
    <col min="16138" max="16384" width="9" style="60"/>
  </cols>
  <sheetData>
    <row r="1" spans="1:16">
      <c r="P1" s="61"/>
    </row>
    <row r="2" spans="1:16" s="63" customFormat="1" ht="12" customHeight="1">
      <c r="A2" s="62"/>
      <c r="B2" s="63" t="s">
        <v>159</v>
      </c>
      <c r="O2" s="60"/>
      <c r="P2" s="61"/>
    </row>
    <row r="3" spans="1:16" s="63" customFormat="1" ht="12" customHeight="1">
      <c r="A3" s="62"/>
      <c r="O3" s="60"/>
      <c r="P3" s="61"/>
    </row>
    <row r="4" spans="1:16" s="63" customFormat="1" ht="12" customHeight="1">
      <c r="A4" s="64"/>
      <c r="B4" s="65"/>
      <c r="C4" s="65"/>
      <c r="D4" s="65"/>
      <c r="E4" s="65"/>
      <c r="F4" s="65"/>
      <c r="O4" s="60"/>
      <c r="P4" s="61"/>
    </row>
    <row r="5" spans="1:16" s="71" customFormat="1">
      <c r="A5" s="66"/>
      <c r="B5" s="67" t="s">
        <v>0</v>
      </c>
      <c r="C5" s="68" t="s">
        <v>1</v>
      </c>
      <c r="D5" s="69" t="s">
        <v>2</v>
      </c>
      <c r="E5" s="70" t="s">
        <v>3</v>
      </c>
      <c r="F5" s="70" t="s">
        <v>4</v>
      </c>
      <c r="O5" s="60"/>
      <c r="P5" s="61"/>
    </row>
    <row r="6" spans="1:16" s="77" customFormat="1">
      <c r="A6" s="72"/>
      <c r="B6" s="73"/>
      <c r="C6" s="74"/>
      <c r="D6" s="74"/>
      <c r="E6" s="75"/>
      <c r="F6" s="73"/>
      <c r="G6" s="76"/>
      <c r="O6" s="60"/>
      <c r="P6" s="61"/>
    </row>
    <row r="7" spans="1:16">
      <c r="A7" s="1"/>
      <c r="B7" s="2"/>
      <c r="C7" s="3"/>
      <c r="D7" s="4"/>
      <c r="E7" s="5"/>
      <c r="F7" s="5"/>
      <c r="H7" s="57"/>
      <c r="I7" s="57"/>
      <c r="J7" s="57"/>
      <c r="P7" s="61"/>
    </row>
    <row r="8" spans="1:16">
      <c r="A8" s="1"/>
      <c r="B8" s="2"/>
      <c r="C8" s="3"/>
      <c r="D8" s="4"/>
      <c r="E8" s="5"/>
      <c r="F8" s="5"/>
      <c r="P8" s="61"/>
    </row>
    <row r="9" spans="1:16">
      <c r="A9" s="1"/>
      <c r="B9" s="2"/>
      <c r="C9" s="3"/>
      <c r="D9" s="4"/>
      <c r="E9" s="5"/>
      <c r="F9" s="5"/>
      <c r="P9" s="61"/>
    </row>
    <row r="10" spans="1:16">
      <c r="B10" s="78" t="s">
        <v>5</v>
      </c>
      <c r="C10" s="79"/>
      <c r="D10" s="80"/>
      <c r="P10" s="61"/>
    </row>
    <row r="11" spans="1:16">
      <c r="A11" s="81" t="s">
        <v>6</v>
      </c>
      <c r="B11" s="78" t="s">
        <v>7</v>
      </c>
      <c r="C11" s="79"/>
      <c r="D11" s="80"/>
      <c r="P11" s="61"/>
    </row>
    <row r="12" spans="1:16">
      <c r="B12" s="82" t="s">
        <v>8</v>
      </c>
      <c r="C12" s="79"/>
      <c r="D12" s="80"/>
      <c r="P12" s="61"/>
    </row>
    <row r="13" spans="1:16">
      <c r="C13" s="79"/>
      <c r="D13" s="80"/>
      <c r="P13" s="61"/>
    </row>
    <row r="14" spans="1:16" ht="28.5">
      <c r="B14" s="83" t="s">
        <v>9</v>
      </c>
      <c r="D14" s="84" t="s">
        <v>10</v>
      </c>
      <c r="E14" s="85"/>
      <c r="P14" s="61"/>
    </row>
    <row r="15" spans="1:16">
      <c r="B15" s="86"/>
      <c r="C15" s="79"/>
      <c r="D15" s="80"/>
      <c r="P15" s="61"/>
    </row>
    <row r="16" spans="1:16">
      <c r="B16" s="82"/>
      <c r="C16" s="79"/>
      <c r="D16" s="80"/>
      <c r="P16" s="61"/>
    </row>
    <row r="17" spans="1:16">
      <c r="B17" s="78" t="s">
        <v>11</v>
      </c>
      <c r="C17" s="79"/>
      <c r="D17" s="87"/>
      <c r="E17" s="85"/>
      <c r="F17" s="85"/>
      <c r="P17" s="61"/>
    </row>
    <row r="18" spans="1:16" ht="45">
      <c r="B18" s="82" t="s">
        <v>12</v>
      </c>
      <c r="C18" s="88"/>
      <c r="D18" s="87"/>
      <c r="E18" s="85"/>
      <c r="F18" s="85"/>
      <c r="P18" s="61"/>
    </row>
    <row r="19" spans="1:16">
      <c r="B19" s="78"/>
      <c r="C19" s="88"/>
      <c r="D19" s="87"/>
      <c r="E19" s="85"/>
      <c r="F19" s="85"/>
      <c r="P19" s="61"/>
    </row>
    <row r="20" spans="1:16">
      <c r="B20" s="89"/>
      <c r="C20" s="88"/>
      <c r="D20" s="87"/>
      <c r="E20" s="85"/>
      <c r="F20" s="85"/>
      <c r="P20" s="61"/>
    </row>
    <row r="21" spans="1:16">
      <c r="C21" s="90" t="s">
        <v>13</v>
      </c>
      <c r="F21" s="85"/>
      <c r="P21" s="61"/>
    </row>
    <row r="22" spans="1:16" ht="49.5" customHeight="1">
      <c r="B22" s="89" t="s">
        <v>14</v>
      </c>
      <c r="D22" s="84"/>
      <c r="E22" s="85"/>
      <c r="F22" s="85"/>
      <c r="P22" s="61"/>
    </row>
    <row r="23" spans="1:16" ht="15.75" thickBot="1">
      <c r="F23" s="85"/>
      <c r="P23" s="61"/>
    </row>
    <row r="24" spans="1:16" ht="15.75" thickBot="1">
      <c r="B24" s="91" t="s">
        <v>15</v>
      </c>
      <c r="C24" s="92"/>
      <c r="D24" s="93"/>
      <c r="E24" s="94"/>
      <c r="F24" s="95"/>
      <c r="P24" s="61"/>
    </row>
    <row r="25" spans="1:16">
      <c r="B25" s="96" t="s">
        <v>16</v>
      </c>
      <c r="C25" s="97"/>
      <c r="D25" s="98"/>
      <c r="E25" s="99"/>
      <c r="F25" s="100">
        <f>+'Zunanja ureditev'!F222</f>
        <v>0</v>
      </c>
      <c r="P25" s="61"/>
    </row>
    <row r="26" spans="1:16">
      <c r="B26" s="96" t="s">
        <v>17</v>
      </c>
      <c r="C26" s="97"/>
      <c r="D26" s="98"/>
      <c r="E26" s="99"/>
      <c r="F26" s="100">
        <f>+'Cestna razs.'!F29</f>
        <v>0</v>
      </c>
      <c r="P26" s="61"/>
    </row>
    <row r="27" spans="1:16">
      <c r="B27" s="96" t="s">
        <v>18</v>
      </c>
      <c r="C27" s="101"/>
      <c r="D27" s="102"/>
      <c r="E27" s="103"/>
      <c r="F27" s="104">
        <f>+'GD - zun.razsv.'!F37</f>
        <v>0</v>
      </c>
      <c r="P27" s="61"/>
    </row>
    <row r="28" spans="1:16" ht="45">
      <c r="B28" s="96" t="s">
        <v>155</v>
      </c>
      <c r="C28" s="97"/>
      <c r="D28" s="98"/>
      <c r="E28" s="99"/>
      <c r="F28" s="248">
        <v>0</v>
      </c>
      <c r="P28" s="61"/>
    </row>
    <row r="29" spans="1:16" ht="15.75" thickBot="1">
      <c r="B29" s="96" t="s">
        <v>19</v>
      </c>
      <c r="C29" s="97"/>
      <c r="D29" s="98"/>
      <c r="E29" s="99"/>
      <c r="F29" s="100">
        <f>+(F25+F26+F27+F28)*0.05</f>
        <v>0</v>
      </c>
      <c r="P29" s="61"/>
    </row>
    <row r="30" spans="1:16" thickTop="1">
      <c r="A30" s="105"/>
      <c r="B30" s="106" t="s">
        <v>160</v>
      </c>
      <c r="C30" s="107" t="s">
        <v>21</v>
      </c>
      <c r="D30" s="108" t="s">
        <v>6</v>
      </c>
      <c r="E30" s="109" t="s">
        <v>21</v>
      </c>
      <c r="F30" s="110">
        <f>SUM(F25:F29)</f>
        <v>0</v>
      </c>
      <c r="P30" s="61"/>
    </row>
    <row r="31" spans="1:16" ht="14.25">
      <c r="A31" s="105"/>
      <c r="B31" s="111" t="s">
        <v>161</v>
      </c>
      <c r="C31" s="112"/>
      <c r="D31" s="113"/>
      <c r="E31" s="54">
        <v>0</v>
      </c>
      <c r="F31" s="114">
        <f>-(F30*E31)</f>
        <v>0</v>
      </c>
      <c r="P31" s="61"/>
    </row>
    <row r="32" spans="1:16" ht="14.25">
      <c r="A32" s="105"/>
      <c r="B32" s="111" t="s">
        <v>162</v>
      </c>
      <c r="C32" s="112"/>
      <c r="D32" s="113"/>
      <c r="E32" s="115"/>
      <c r="F32" s="114">
        <f>F30+F31</f>
        <v>0</v>
      </c>
      <c r="P32" s="61"/>
    </row>
    <row r="33" spans="1:16" thickBot="1">
      <c r="A33" s="105"/>
      <c r="B33" s="116" t="s">
        <v>22</v>
      </c>
      <c r="C33" s="117" t="s">
        <v>21</v>
      </c>
      <c r="D33" s="118" t="s">
        <v>6</v>
      </c>
      <c r="E33" s="119" t="s">
        <v>21</v>
      </c>
      <c r="F33" s="120">
        <f>F32*0.22</f>
        <v>0</v>
      </c>
      <c r="P33" s="61"/>
    </row>
    <row r="34" spans="1:16" ht="15.75" thickBot="1">
      <c r="B34" s="91" t="s">
        <v>23</v>
      </c>
      <c r="C34" s="92" t="s">
        <v>21</v>
      </c>
      <c r="D34" s="93" t="s">
        <v>6</v>
      </c>
      <c r="E34" s="94" t="s">
        <v>21</v>
      </c>
      <c r="F34" s="121">
        <f>SUM(F32+F33)</f>
        <v>0</v>
      </c>
      <c r="P34" s="61"/>
    </row>
    <row r="35" spans="1:16">
      <c r="B35" s="60"/>
      <c r="C35" s="60"/>
      <c r="D35" s="60"/>
      <c r="E35" s="60"/>
      <c r="F35" s="60"/>
      <c r="P35" s="61"/>
    </row>
    <row r="36" spans="1:16">
      <c r="B36" s="60"/>
      <c r="C36" s="60"/>
      <c r="D36" s="60"/>
      <c r="E36" s="60"/>
      <c r="F36" s="60"/>
      <c r="P36" s="61"/>
    </row>
    <row r="37" spans="1:16">
      <c r="B37" s="122"/>
      <c r="C37" s="88"/>
      <c r="D37" s="87"/>
      <c r="E37" s="85"/>
      <c r="F37" s="85"/>
      <c r="P37" s="61"/>
    </row>
    <row r="38" spans="1:16">
      <c r="B38" s="123"/>
      <c r="C38" s="88"/>
      <c r="D38" s="87"/>
      <c r="E38" s="85"/>
      <c r="F38" s="85"/>
      <c r="P38" s="61"/>
    </row>
    <row r="39" spans="1:16">
      <c r="B39" s="82"/>
      <c r="C39" s="88"/>
      <c r="D39" s="87"/>
      <c r="E39" s="85"/>
      <c r="F39" s="85"/>
      <c r="P39" s="61"/>
    </row>
    <row r="40" spans="1:16">
      <c r="B40" s="82"/>
      <c r="C40" s="88"/>
      <c r="D40" s="87"/>
      <c r="E40" s="85"/>
      <c r="F40" s="85"/>
      <c r="P40" s="61"/>
    </row>
    <row r="41" spans="1:16">
      <c r="B41" s="82"/>
      <c r="C41" s="88"/>
      <c r="D41" s="87"/>
      <c r="E41" s="85"/>
      <c r="F41" s="85"/>
      <c r="P41" s="61"/>
    </row>
    <row r="42" spans="1:16">
      <c r="B42" s="82"/>
      <c r="C42" s="88"/>
      <c r="D42" s="87"/>
      <c r="E42" s="85"/>
      <c r="F42" s="85"/>
      <c r="P42" s="61"/>
    </row>
    <row r="43" spans="1:16">
      <c r="B43" s="82"/>
      <c r="C43" s="88"/>
      <c r="D43" s="87"/>
      <c r="E43" s="85"/>
      <c r="F43" s="85"/>
      <c r="P43" s="61"/>
    </row>
    <row r="44" spans="1:16">
      <c r="B44" s="82"/>
      <c r="C44" s="88"/>
      <c r="D44" s="87"/>
      <c r="E44" s="85"/>
      <c r="F44" s="85"/>
      <c r="P44" s="61"/>
    </row>
    <row r="45" spans="1:16">
      <c r="B45" s="82"/>
      <c r="C45" s="88"/>
      <c r="D45" s="87"/>
      <c r="E45" s="85"/>
      <c r="F45" s="85"/>
      <c r="P45" s="61"/>
    </row>
    <row r="46" spans="1:16">
      <c r="B46" s="82"/>
      <c r="C46" s="88"/>
      <c r="D46" s="87"/>
      <c r="E46" s="85"/>
      <c r="F46" s="85"/>
      <c r="P46" s="61"/>
    </row>
    <row r="47" spans="1:16">
      <c r="B47" s="82"/>
      <c r="C47" s="88"/>
      <c r="D47" s="87"/>
      <c r="E47" s="85"/>
      <c r="F47" s="85"/>
      <c r="P47" s="61"/>
    </row>
    <row r="48" spans="1:16">
      <c r="B48" s="82"/>
      <c r="C48" s="88"/>
      <c r="D48" s="87"/>
      <c r="E48" s="85"/>
      <c r="F48" s="85"/>
      <c r="P48" s="61"/>
    </row>
    <row r="49" spans="1:16">
      <c r="B49" s="82"/>
      <c r="C49" s="88"/>
      <c r="D49" s="87"/>
      <c r="E49" s="85"/>
      <c r="F49" s="85"/>
      <c r="P49" s="61"/>
    </row>
    <row r="50" spans="1:16">
      <c r="B50" s="82"/>
      <c r="C50" s="88"/>
      <c r="D50" s="87"/>
      <c r="E50" s="85"/>
      <c r="F50" s="85"/>
      <c r="P50" s="61"/>
    </row>
    <row r="51" spans="1:16">
      <c r="B51" s="82"/>
      <c r="C51" s="88"/>
      <c r="D51" s="87"/>
      <c r="E51" s="85"/>
      <c r="F51" s="85"/>
      <c r="P51" s="61"/>
    </row>
    <row r="52" spans="1:16">
      <c r="B52" s="82"/>
      <c r="C52" s="88"/>
      <c r="D52" s="87"/>
      <c r="E52" s="85"/>
      <c r="F52" s="85"/>
      <c r="P52" s="61"/>
    </row>
    <row r="53" spans="1:16">
      <c r="B53" s="82"/>
      <c r="C53" s="88"/>
      <c r="D53" s="87"/>
      <c r="E53" s="85"/>
      <c r="F53" s="85"/>
      <c r="P53" s="61"/>
    </row>
    <row r="54" spans="1:16">
      <c r="B54" s="82"/>
      <c r="C54" s="88"/>
      <c r="D54" s="87"/>
      <c r="E54" s="85"/>
      <c r="F54" s="85"/>
      <c r="P54" s="61"/>
    </row>
    <row r="55" spans="1:16">
      <c r="P55" s="61"/>
    </row>
    <row r="56" spans="1:16" ht="14.25">
      <c r="A56" s="105"/>
      <c r="P56" s="60"/>
    </row>
    <row r="57" spans="1:16" ht="14.25">
      <c r="A57" s="105"/>
      <c r="P57" s="60"/>
    </row>
    <row r="58" spans="1:16" ht="14.25">
      <c r="A58" s="105"/>
      <c r="P58" s="60"/>
    </row>
    <row r="59" spans="1:16" ht="14.25">
      <c r="A59" s="105"/>
      <c r="P59" s="60"/>
    </row>
    <row r="60" spans="1:16" ht="14.25">
      <c r="A60" s="105"/>
      <c r="P60" s="60"/>
    </row>
    <row r="61" spans="1:16" ht="14.25">
      <c r="A61" s="105"/>
      <c r="P61" s="60"/>
    </row>
    <row r="62" spans="1:16" ht="14.25">
      <c r="A62" s="105"/>
      <c r="P62" s="60"/>
    </row>
    <row r="63" spans="1:16" ht="14.25">
      <c r="A63" s="105"/>
      <c r="P63" s="60"/>
    </row>
    <row r="64" spans="1:16" ht="14.25">
      <c r="A64" s="105"/>
      <c r="P64" s="60"/>
    </row>
    <row r="65" spans="1:16" ht="14.25">
      <c r="A65" s="105"/>
      <c r="P65" s="60"/>
    </row>
    <row r="66" spans="1:16" ht="14.25">
      <c r="A66" s="105"/>
      <c r="P66" s="60"/>
    </row>
    <row r="67" spans="1:16">
      <c r="B67" s="82"/>
      <c r="C67" s="88"/>
      <c r="D67" s="87"/>
      <c r="E67" s="85"/>
      <c r="F67" s="85"/>
      <c r="P67" s="61"/>
    </row>
  </sheetData>
  <sheetProtection algorithmName="SHA-512" hashValue="34+P2GEYbJlP01ywZg152TyinlI845zsEVyH8M2u3seJSMb5GL69yx3FLHVab9TQjhPSRhYMweDul6R6JRXw/A==" saltValue="Hm+XFkOer5dIQ27HVpyvHA==" spinCount="100000" sheet="1" objects="1" scenarios="1"/>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4175-CB42-4EE3-BD0B-47DA02982A3C}">
  <sheetPr>
    <pageSetUpPr fitToPage="1"/>
  </sheetPr>
  <dimension ref="A1:F222"/>
  <sheetViews>
    <sheetView workbookViewId="0">
      <selection activeCell="B16" sqref="B16"/>
    </sheetView>
  </sheetViews>
  <sheetFormatPr defaultRowHeight="15"/>
  <cols>
    <col min="1" max="1" width="5.140625" style="128" customWidth="1"/>
    <col min="2" max="2" width="48.5703125" style="128" customWidth="1"/>
    <col min="3" max="4" width="9.140625" style="128"/>
    <col min="5" max="5" width="11.5703125" style="187" customWidth="1"/>
    <col min="6" max="6" width="13.7109375" style="128" bestFit="1" customWidth="1"/>
    <col min="7" max="16384" width="9.140625" style="128"/>
  </cols>
  <sheetData>
    <row r="1" spans="1:6">
      <c r="A1" s="125"/>
      <c r="B1" s="125"/>
      <c r="C1" s="125"/>
      <c r="D1" s="126"/>
      <c r="E1" s="183"/>
      <c r="F1" s="127"/>
    </row>
    <row r="2" spans="1:6">
      <c r="A2" s="129"/>
      <c r="B2" s="130" t="s">
        <v>0</v>
      </c>
      <c r="C2" s="131" t="s">
        <v>1</v>
      </c>
      <c r="D2" s="132" t="s">
        <v>2</v>
      </c>
      <c r="E2" s="184" t="s">
        <v>3</v>
      </c>
      <c r="F2" s="133" t="s">
        <v>4</v>
      </c>
    </row>
    <row r="3" spans="1:6">
      <c r="A3" s="11"/>
      <c r="B3" s="134" t="s">
        <v>24</v>
      </c>
      <c r="C3" s="12"/>
      <c r="D3" s="13"/>
      <c r="E3" s="185"/>
      <c r="F3" s="135"/>
    </row>
    <row r="4" spans="1:6">
      <c r="A4" s="55"/>
      <c r="B4" s="78"/>
      <c r="C4" s="88"/>
      <c r="D4" s="136"/>
      <c r="E4" s="7"/>
      <c r="F4" s="85"/>
    </row>
    <row r="5" spans="1:6">
      <c r="A5" s="55"/>
      <c r="B5" s="137" t="s">
        <v>25</v>
      </c>
      <c r="C5" s="79"/>
      <c r="D5" s="136"/>
      <c r="E5" s="7"/>
      <c r="F5" s="85"/>
    </row>
    <row r="6" spans="1:6">
      <c r="A6" s="55"/>
      <c r="B6" s="138" t="s">
        <v>26</v>
      </c>
      <c r="C6" s="88"/>
      <c r="D6" s="136"/>
      <c r="E6" s="7"/>
      <c r="F6" s="85"/>
    </row>
    <row r="7" spans="1:6">
      <c r="A7" s="55"/>
      <c r="B7" s="78" t="s">
        <v>27</v>
      </c>
      <c r="C7" s="88"/>
      <c r="D7" s="136"/>
      <c r="E7" s="7"/>
      <c r="F7" s="85"/>
    </row>
    <row r="8" spans="1:6">
      <c r="A8" s="55"/>
      <c r="B8" s="78"/>
      <c r="C8" s="88"/>
      <c r="D8" s="136"/>
      <c r="E8" s="7"/>
      <c r="F8" s="85"/>
    </row>
    <row r="9" spans="1:6">
      <c r="A9" s="55"/>
      <c r="B9" s="82"/>
      <c r="C9" s="88"/>
      <c r="D9" s="136"/>
      <c r="E9" s="7"/>
      <c r="F9" s="85"/>
    </row>
    <row r="10" spans="1:6">
      <c r="A10" s="55"/>
      <c r="B10" s="82" t="s">
        <v>28</v>
      </c>
      <c r="C10" s="57" t="s">
        <v>21</v>
      </c>
      <c r="D10" s="139" t="s">
        <v>6</v>
      </c>
      <c r="E10" s="6"/>
      <c r="F10" s="59"/>
    </row>
    <row r="11" spans="1:6">
      <c r="A11" s="55"/>
      <c r="B11" s="82"/>
      <c r="C11" s="57"/>
      <c r="D11" s="139"/>
      <c r="E11" s="6"/>
      <c r="F11" s="59"/>
    </row>
    <row r="12" spans="1:6">
      <c r="A12" s="55"/>
      <c r="B12" s="140" t="s">
        <v>29</v>
      </c>
      <c r="C12" s="57"/>
      <c r="D12" s="139"/>
      <c r="E12" s="6"/>
      <c r="F12" s="59"/>
    </row>
    <row r="13" spans="1:6" ht="57">
      <c r="A13" s="55"/>
      <c r="B13" s="141" t="s">
        <v>30</v>
      </c>
      <c r="C13" s="57"/>
      <c r="D13" s="139"/>
      <c r="E13" s="6"/>
      <c r="F13" s="59"/>
    </row>
    <row r="14" spans="1:6" ht="42.75">
      <c r="A14" s="55"/>
      <c r="B14" s="141" t="s">
        <v>31</v>
      </c>
      <c r="C14" s="57"/>
      <c r="D14" s="139"/>
      <c r="E14" s="6"/>
      <c r="F14" s="59"/>
    </row>
    <row r="15" spans="1:6" ht="71.25">
      <c r="A15" s="55"/>
      <c r="B15" s="141" t="s">
        <v>32</v>
      </c>
      <c r="C15" s="57"/>
      <c r="D15" s="139"/>
      <c r="E15" s="6"/>
      <c r="F15" s="59"/>
    </row>
    <row r="16" spans="1:6" ht="85.5">
      <c r="A16" s="55"/>
      <c r="B16" s="141" t="s">
        <v>33</v>
      </c>
      <c r="C16" s="57"/>
      <c r="D16" s="139"/>
      <c r="E16" s="6"/>
      <c r="F16" s="59"/>
    </row>
    <row r="17" spans="1:6">
      <c r="A17" s="55"/>
      <c r="B17" s="82"/>
      <c r="C17" s="57"/>
      <c r="D17" s="139"/>
      <c r="E17" s="6"/>
      <c r="F17" s="59"/>
    </row>
    <row r="18" spans="1:6" ht="71.25">
      <c r="A18" s="55">
        <v>1</v>
      </c>
      <c r="B18" s="142" t="s">
        <v>34</v>
      </c>
      <c r="C18" s="57"/>
      <c r="D18" s="139"/>
      <c r="E18" s="14"/>
      <c r="F18" s="59"/>
    </row>
    <row r="19" spans="1:6" ht="28.5">
      <c r="A19" s="55" t="s">
        <v>35</v>
      </c>
      <c r="B19" s="143" t="s">
        <v>36</v>
      </c>
      <c r="C19" s="57" t="s">
        <v>37</v>
      </c>
      <c r="D19" s="139">
        <v>1</v>
      </c>
      <c r="E19" s="15">
        <v>0</v>
      </c>
      <c r="F19" s="59">
        <f>D19*E19</f>
        <v>0</v>
      </c>
    </row>
    <row r="20" spans="1:6">
      <c r="A20" s="55"/>
      <c r="B20" s="82"/>
      <c r="C20" s="57"/>
      <c r="D20" s="139"/>
      <c r="E20" s="6"/>
      <c r="F20" s="59"/>
    </row>
    <row r="21" spans="1:6" ht="57">
      <c r="A21" s="16">
        <f>A18+1</f>
        <v>2</v>
      </c>
      <c r="B21" s="142" t="s">
        <v>38</v>
      </c>
      <c r="C21" s="57" t="s">
        <v>37</v>
      </c>
      <c r="D21" s="139">
        <v>1</v>
      </c>
      <c r="E21" s="15">
        <v>0</v>
      </c>
      <c r="F21" s="59">
        <f>D21*E21</f>
        <v>0</v>
      </c>
    </row>
    <row r="22" spans="1:6">
      <c r="A22" s="55"/>
      <c r="B22" s="82"/>
      <c r="C22" s="57"/>
      <c r="D22" s="139"/>
      <c r="E22" s="6"/>
      <c r="F22" s="59"/>
    </row>
    <row r="23" spans="1:6" ht="71.25">
      <c r="A23" s="16">
        <f>A21+1</f>
        <v>3</v>
      </c>
      <c r="B23" s="17" t="s">
        <v>39</v>
      </c>
      <c r="C23" s="18" t="s">
        <v>37</v>
      </c>
      <c r="D23" s="19">
        <v>1</v>
      </c>
      <c r="E23" s="15">
        <v>0</v>
      </c>
      <c r="F23" s="20">
        <f>D23*E23</f>
        <v>0</v>
      </c>
    </row>
    <row r="24" spans="1:6">
      <c r="A24" s="55"/>
      <c r="B24" s="56"/>
      <c r="C24" s="57"/>
      <c r="D24" s="139"/>
      <c r="E24" s="6"/>
      <c r="F24" s="59"/>
    </row>
    <row r="25" spans="1:6" ht="85.5">
      <c r="A25" s="144">
        <f>A23+1</f>
        <v>4</v>
      </c>
      <c r="B25" s="142" t="s">
        <v>40</v>
      </c>
      <c r="C25" s="145" t="s">
        <v>41</v>
      </c>
      <c r="D25" s="146">
        <v>12</v>
      </c>
      <c r="E25" s="15">
        <v>0</v>
      </c>
      <c r="F25" s="59">
        <f>D25*E25</f>
        <v>0</v>
      </c>
    </row>
    <row r="26" spans="1:6">
      <c r="A26" s="55"/>
      <c r="B26" s="56"/>
      <c r="C26" s="57"/>
      <c r="D26" s="139"/>
      <c r="E26" s="6"/>
      <c r="F26" s="59"/>
    </row>
    <row r="27" spans="1:6" ht="156.75">
      <c r="A27" s="144">
        <f>+A25+1</f>
        <v>5</v>
      </c>
      <c r="B27" s="56" t="s">
        <v>42</v>
      </c>
      <c r="C27" s="145" t="s">
        <v>41</v>
      </c>
      <c r="D27" s="146">
        <v>10</v>
      </c>
      <c r="E27" s="15">
        <v>0</v>
      </c>
      <c r="F27" s="59">
        <f>D27*E27</f>
        <v>0</v>
      </c>
    </row>
    <row r="28" spans="1:6">
      <c r="A28" s="55"/>
      <c r="B28" s="56"/>
      <c r="C28" s="57"/>
      <c r="D28" s="139"/>
      <c r="E28" s="6"/>
      <c r="F28" s="59"/>
    </row>
    <row r="29" spans="1:6">
      <c r="A29" s="147" t="s">
        <v>43</v>
      </c>
      <c r="B29" s="56"/>
      <c r="C29" s="57"/>
      <c r="D29" s="139"/>
      <c r="E29" s="6"/>
      <c r="F29" s="59"/>
    </row>
    <row r="30" spans="1:6">
      <c r="A30" s="148" t="str">
        <f>CONCATENATE("SKUPAJ:  ",B10)</f>
        <v>SKUPAJ:  I. SPLOŠNO</v>
      </c>
      <c r="B30" s="56"/>
      <c r="C30" s="57"/>
      <c r="D30" s="139"/>
      <c r="E30" s="6"/>
      <c r="F30" s="149">
        <f>SUM(F18:F28)</f>
        <v>0</v>
      </c>
    </row>
    <row r="31" spans="1:6">
      <c r="A31" s="147" t="s">
        <v>43</v>
      </c>
      <c r="B31" s="56"/>
      <c r="C31" s="57"/>
      <c r="D31" s="139"/>
      <c r="E31" s="6"/>
      <c r="F31" s="59"/>
    </row>
    <row r="32" spans="1:6">
      <c r="A32" s="147"/>
      <c r="B32" s="56"/>
      <c r="C32" s="57"/>
      <c r="D32" s="139"/>
      <c r="E32" s="6"/>
      <c r="F32" s="59"/>
    </row>
    <row r="33" spans="1:6">
      <c r="A33" s="144" t="s">
        <v>6</v>
      </c>
      <c r="B33" s="82" t="s">
        <v>44</v>
      </c>
      <c r="C33" s="145" t="s">
        <v>21</v>
      </c>
      <c r="D33" s="146" t="s">
        <v>6</v>
      </c>
      <c r="E33" s="14"/>
      <c r="F33" s="150"/>
    </row>
    <row r="34" spans="1:6">
      <c r="A34" s="151" t="s">
        <v>6</v>
      </c>
      <c r="B34" s="151"/>
      <c r="C34" s="152"/>
      <c r="D34" s="153"/>
      <c r="E34" s="21"/>
      <c r="F34" s="152"/>
    </row>
    <row r="35" spans="1:6" ht="28.5">
      <c r="A35" s="55">
        <v>1</v>
      </c>
      <c r="B35" s="56" t="s">
        <v>45</v>
      </c>
      <c r="C35" s="145" t="s">
        <v>46</v>
      </c>
      <c r="D35" s="146">
        <v>200</v>
      </c>
      <c r="E35" s="15">
        <v>0</v>
      </c>
      <c r="F35" s="59">
        <f t="shared" ref="F35:F41" si="0">D35*E35</f>
        <v>0</v>
      </c>
    </row>
    <row r="36" spans="1:6">
      <c r="A36" s="55"/>
      <c r="B36" s="56"/>
      <c r="C36" s="57"/>
      <c r="D36" s="139"/>
      <c r="E36" s="6"/>
      <c r="F36" s="59"/>
    </row>
    <row r="37" spans="1:6" ht="71.25">
      <c r="A37" s="55">
        <f>A35+1</f>
        <v>2</v>
      </c>
      <c r="B37" s="56" t="s">
        <v>47</v>
      </c>
      <c r="C37" s="145" t="s">
        <v>46</v>
      </c>
      <c r="D37" s="146">
        <f>D35</f>
        <v>200</v>
      </c>
      <c r="E37" s="15">
        <v>0</v>
      </c>
      <c r="F37" s="59">
        <f t="shared" si="0"/>
        <v>0</v>
      </c>
    </row>
    <row r="38" spans="1:6">
      <c r="A38" s="151"/>
      <c r="B38" s="151"/>
      <c r="C38" s="152"/>
      <c r="D38" s="153"/>
      <c r="E38" s="21"/>
      <c r="F38" s="59"/>
    </row>
    <row r="39" spans="1:6" ht="42.75">
      <c r="A39" s="55">
        <f>A37+1</f>
        <v>3</v>
      </c>
      <c r="B39" s="56" t="s">
        <v>48</v>
      </c>
      <c r="C39" s="145" t="s">
        <v>49</v>
      </c>
      <c r="D39" s="146">
        <v>10</v>
      </c>
      <c r="E39" s="15">
        <v>0</v>
      </c>
      <c r="F39" s="59">
        <f t="shared" si="0"/>
        <v>0</v>
      </c>
    </row>
    <row r="40" spans="1:6">
      <c r="A40" s="154"/>
      <c r="B40" s="151"/>
      <c r="C40" s="152"/>
      <c r="D40" s="153"/>
      <c r="E40" s="14"/>
      <c r="F40" s="59"/>
    </row>
    <row r="41" spans="1:6" ht="57">
      <c r="A41" s="55">
        <f>A39+1</f>
        <v>4</v>
      </c>
      <c r="B41" s="56" t="s">
        <v>50</v>
      </c>
      <c r="C41" s="145" t="s">
        <v>49</v>
      </c>
      <c r="D41" s="146">
        <f>D39</f>
        <v>10</v>
      </c>
      <c r="E41" s="15">
        <v>0</v>
      </c>
      <c r="F41" s="59">
        <f t="shared" si="0"/>
        <v>0</v>
      </c>
    </row>
    <row r="42" spans="1:6">
      <c r="A42" s="55"/>
      <c r="B42" s="56"/>
      <c r="C42" s="57"/>
      <c r="D42" s="139"/>
      <c r="E42" s="6"/>
      <c r="F42" s="59"/>
    </row>
    <row r="43" spans="1:6" ht="42.75">
      <c r="A43" s="55">
        <f>A41+1</f>
        <v>5</v>
      </c>
      <c r="B43" s="17" t="s">
        <v>51</v>
      </c>
      <c r="C43" s="22"/>
      <c r="D43" s="23"/>
      <c r="E43" s="186"/>
      <c r="F43" s="22"/>
    </row>
    <row r="44" spans="1:6" ht="42.75">
      <c r="A44" s="55"/>
      <c r="B44" s="17" t="s">
        <v>52</v>
      </c>
      <c r="C44" s="24" t="s">
        <v>37</v>
      </c>
      <c r="D44" s="25">
        <v>1</v>
      </c>
      <c r="E44" s="26">
        <v>0</v>
      </c>
      <c r="F44" s="59">
        <f>D44*E44</f>
        <v>0</v>
      </c>
    </row>
    <row r="45" spans="1:6">
      <c r="A45" s="55"/>
      <c r="B45" s="56"/>
      <c r="C45" s="57"/>
      <c r="D45" s="139"/>
      <c r="E45" s="6"/>
      <c r="F45" s="59"/>
    </row>
    <row r="46" spans="1:6">
      <c r="A46" s="155" t="s">
        <v>43</v>
      </c>
      <c r="B46" s="56"/>
      <c r="C46" s="145"/>
      <c r="D46" s="146"/>
      <c r="E46" s="14"/>
      <c r="F46" s="150"/>
    </row>
    <row r="47" spans="1:6">
      <c r="A47" s="148" t="str">
        <f>CONCATENATE("SKUPAJ:  ",B33)</f>
        <v>SKUPAJ:  II. GEODETSKA DELA</v>
      </c>
      <c r="B47" s="56"/>
      <c r="C47" s="145"/>
      <c r="D47" s="146"/>
      <c r="E47" s="14"/>
      <c r="F47" s="156">
        <f>SUM(F33:F45)</f>
        <v>0</v>
      </c>
    </row>
    <row r="48" spans="1:6">
      <c r="A48" s="155" t="s">
        <v>43</v>
      </c>
      <c r="B48" s="56"/>
      <c r="C48" s="145"/>
      <c r="D48" s="146"/>
      <c r="E48" s="14"/>
      <c r="F48" s="150"/>
    </row>
    <row r="49" spans="1:6">
      <c r="A49" s="155"/>
      <c r="B49" s="56"/>
      <c r="C49" s="145"/>
      <c r="D49" s="146"/>
      <c r="E49" s="14"/>
      <c r="F49" s="150"/>
    </row>
    <row r="50" spans="1:6">
      <c r="A50" s="55"/>
      <c r="B50" s="122" t="s">
        <v>53</v>
      </c>
      <c r="C50" s="57" t="s">
        <v>21</v>
      </c>
      <c r="D50" s="139" t="s">
        <v>6</v>
      </c>
      <c r="E50" s="6"/>
      <c r="F50" s="59"/>
    </row>
    <row r="51" spans="1:6">
      <c r="A51" s="55"/>
      <c r="B51" s="122"/>
      <c r="C51" s="57"/>
      <c r="D51" s="139"/>
      <c r="E51" s="6"/>
      <c r="F51" s="59"/>
    </row>
    <row r="52" spans="1:6" ht="57">
      <c r="A52" s="55"/>
      <c r="B52" s="157" t="s">
        <v>156</v>
      </c>
      <c r="C52" s="57"/>
      <c r="D52" s="139"/>
      <c r="E52" s="6"/>
      <c r="F52" s="59"/>
    </row>
    <row r="53" spans="1:6">
      <c r="A53" s="55"/>
      <c r="B53" s="122"/>
      <c r="C53" s="57"/>
      <c r="D53" s="139"/>
      <c r="E53" s="6"/>
      <c r="F53" s="59"/>
    </row>
    <row r="54" spans="1:6" ht="71.25">
      <c r="A54" s="55">
        <v>1</v>
      </c>
      <c r="B54" s="56" t="s">
        <v>54</v>
      </c>
      <c r="C54" s="145" t="s">
        <v>55</v>
      </c>
      <c r="D54" s="27">
        <v>33</v>
      </c>
      <c r="E54" s="26">
        <v>0</v>
      </c>
      <c r="F54" s="59">
        <f>D54*E54</f>
        <v>0</v>
      </c>
    </row>
    <row r="55" spans="1:6">
      <c r="A55" s="55"/>
      <c r="B55" s="56"/>
      <c r="C55" s="145"/>
      <c r="D55" s="27"/>
      <c r="E55" s="6"/>
      <c r="F55" s="59"/>
    </row>
    <row r="56" spans="1:6" ht="71.25">
      <c r="A56" s="55">
        <f>A54+1</f>
        <v>2</v>
      </c>
      <c r="B56" s="56" t="s">
        <v>56</v>
      </c>
      <c r="C56" s="145" t="s">
        <v>55</v>
      </c>
      <c r="D56" s="27">
        <v>1331</v>
      </c>
      <c r="E56" s="26">
        <v>0</v>
      </c>
      <c r="F56" s="59">
        <f>D56*E56</f>
        <v>0</v>
      </c>
    </row>
    <row r="57" spans="1:6">
      <c r="A57" s="55"/>
      <c r="B57" s="56"/>
      <c r="C57" s="145"/>
      <c r="D57" s="27"/>
      <c r="E57" s="6"/>
      <c r="F57" s="59"/>
    </row>
    <row r="58" spans="1:6" ht="71.25">
      <c r="A58" s="55">
        <f>A56+1</f>
        <v>3</v>
      </c>
      <c r="B58" s="158" t="s">
        <v>57</v>
      </c>
      <c r="C58" s="145" t="s">
        <v>46</v>
      </c>
      <c r="D58" s="146">
        <v>280</v>
      </c>
      <c r="E58" s="28">
        <v>0</v>
      </c>
      <c r="F58" s="59">
        <f>D58*E58</f>
        <v>0</v>
      </c>
    </row>
    <row r="59" spans="1:6">
      <c r="A59" s="55"/>
      <c r="B59" s="158"/>
      <c r="C59" s="145"/>
      <c r="D59" s="146"/>
      <c r="E59" s="28"/>
      <c r="F59" s="59"/>
    </row>
    <row r="60" spans="1:6" ht="57">
      <c r="A60" s="55">
        <v>4</v>
      </c>
      <c r="B60" s="158" t="s">
        <v>157</v>
      </c>
      <c r="C60" s="145" t="s">
        <v>49</v>
      </c>
      <c r="D60" s="146">
        <v>9</v>
      </c>
      <c r="E60" s="28">
        <v>0</v>
      </c>
      <c r="F60" s="59">
        <f>D60*E60</f>
        <v>0</v>
      </c>
    </row>
    <row r="61" spans="1:6">
      <c r="A61" s="55"/>
      <c r="B61" s="158"/>
      <c r="C61" s="145"/>
      <c r="D61" s="146"/>
      <c r="E61" s="28"/>
      <c r="F61" s="59"/>
    </row>
    <row r="62" spans="1:6" ht="57">
      <c r="A62" s="55">
        <v>5</v>
      </c>
      <c r="B62" s="158" t="s">
        <v>158</v>
      </c>
      <c r="C62" s="145" t="s">
        <v>49</v>
      </c>
      <c r="D62" s="146">
        <v>4</v>
      </c>
      <c r="E62" s="28">
        <v>0</v>
      </c>
      <c r="F62" s="59">
        <f>D62*E62</f>
        <v>0</v>
      </c>
    </row>
    <row r="63" spans="1:6">
      <c r="A63" s="148" t="s">
        <v>43</v>
      </c>
      <c r="B63" s="142"/>
      <c r="C63" s="57"/>
      <c r="D63" s="139"/>
      <c r="E63" s="6"/>
      <c r="F63" s="59"/>
    </row>
    <row r="64" spans="1:6">
      <c r="A64" s="148" t="str">
        <f>CONCATENATE("SKUPAJ:  ",B50)</f>
        <v>SKUPAJ:  III. RUŠITVENA DELA</v>
      </c>
      <c r="B64" s="142"/>
      <c r="C64" s="57"/>
      <c r="D64" s="139"/>
      <c r="E64" s="6"/>
      <c r="F64" s="149">
        <f>SUM(F54:F62)</f>
        <v>0</v>
      </c>
    </row>
    <row r="65" spans="1:6">
      <c r="A65" s="148" t="s">
        <v>43</v>
      </c>
      <c r="B65" s="142"/>
      <c r="C65" s="57"/>
      <c r="D65" s="139"/>
      <c r="E65" s="6"/>
      <c r="F65" s="59"/>
    </row>
    <row r="66" spans="1:6">
      <c r="A66" s="155"/>
      <c r="B66" s="56"/>
      <c r="C66" s="145"/>
      <c r="D66" s="146"/>
      <c r="E66" s="14"/>
      <c r="F66" s="150"/>
    </row>
    <row r="67" spans="1:6">
      <c r="A67" s="55"/>
      <c r="B67" s="82" t="s">
        <v>58</v>
      </c>
      <c r="C67" s="57" t="s">
        <v>21</v>
      </c>
      <c r="D67" s="139" t="s">
        <v>6</v>
      </c>
      <c r="E67" s="6"/>
      <c r="F67" s="59"/>
    </row>
    <row r="68" spans="1:6">
      <c r="A68" s="55"/>
      <c r="B68" s="56"/>
      <c r="C68" s="57"/>
      <c r="D68" s="139"/>
      <c r="E68" s="6"/>
      <c r="F68" s="59"/>
    </row>
    <row r="69" spans="1:6" ht="28.5">
      <c r="A69" s="55"/>
      <c r="B69" s="159" t="s">
        <v>59</v>
      </c>
      <c r="C69" s="57"/>
      <c r="D69" s="139"/>
      <c r="E69" s="6"/>
      <c r="F69" s="59"/>
    </row>
    <row r="70" spans="1:6" ht="71.25">
      <c r="A70" s="55"/>
      <c r="B70" s="160" t="s">
        <v>60</v>
      </c>
      <c r="C70" s="57"/>
      <c r="D70" s="139"/>
      <c r="E70" s="6"/>
      <c r="F70" s="59"/>
    </row>
    <row r="71" spans="1:6" ht="57">
      <c r="A71" s="144"/>
      <c r="B71" s="159" t="s">
        <v>61</v>
      </c>
      <c r="C71" s="145"/>
      <c r="D71" s="146"/>
      <c r="E71" s="14"/>
      <c r="F71" s="150"/>
    </row>
    <row r="72" spans="1:6">
      <c r="A72" s="144"/>
      <c r="B72" s="159"/>
      <c r="C72" s="145"/>
      <c r="D72" s="146"/>
      <c r="E72" s="14"/>
      <c r="F72" s="150"/>
    </row>
    <row r="73" spans="1:6" ht="57">
      <c r="A73" s="55">
        <v>1</v>
      </c>
      <c r="B73" s="56" t="s">
        <v>62</v>
      </c>
      <c r="C73" s="57" t="s">
        <v>63</v>
      </c>
      <c r="D73" s="139">
        <v>39</v>
      </c>
      <c r="E73" s="26">
        <v>0</v>
      </c>
      <c r="F73" s="59">
        <f>D73*E73</f>
        <v>0</v>
      </c>
    </row>
    <row r="74" spans="1:6">
      <c r="A74" s="55"/>
      <c r="B74" s="56"/>
      <c r="C74" s="57"/>
      <c r="D74" s="139"/>
      <c r="E74" s="6"/>
      <c r="F74" s="59"/>
    </row>
    <row r="75" spans="1:6" ht="71.25">
      <c r="A75" s="55">
        <f>A73+1</f>
        <v>2</v>
      </c>
      <c r="B75" s="142" t="s">
        <v>64</v>
      </c>
      <c r="C75" s="57" t="s">
        <v>63</v>
      </c>
      <c r="D75" s="139">
        <v>1500</v>
      </c>
      <c r="E75" s="26">
        <v>0</v>
      </c>
      <c r="F75" s="59">
        <f>D75*E75</f>
        <v>0</v>
      </c>
    </row>
    <row r="76" spans="1:6">
      <c r="A76" s="55"/>
      <c r="B76" s="142"/>
      <c r="C76" s="57"/>
      <c r="D76" s="139"/>
      <c r="E76" s="6"/>
      <c r="F76" s="59"/>
    </row>
    <row r="77" spans="1:6" ht="57">
      <c r="A77" s="55">
        <f>A75+1</f>
        <v>3</v>
      </c>
      <c r="B77" s="56" t="s">
        <v>65</v>
      </c>
      <c r="C77" s="57" t="s">
        <v>55</v>
      </c>
      <c r="D77" s="139">
        <f>(D115+D123)*1.1</f>
        <v>1480.6000000000001</v>
      </c>
      <c r="E77" s="26">
        <v>0</v>
      </c>
      <c r="F77" s="59">
        <f>D77*E77</f>
        <v>0</v>
      </c>
    </row>
    <row r="78" spans="1:6">
      <c r="A78" s="55"/>
      <c r="B78" s="56"/>
      <c r="C78" s="57"/>
      <c r="D78" s="139"/>
      <c r="E78" s="6"/>
      <c r="F78" s="59"/>
    </row>
    <row r="79" spans="1:6" ht="57">
      <c r="A79" s="55">
        <f>A77+1</f>
        <v>4</v>
      </c>
      <c r="B79" s="142" t="s">
        <v>66</v>
      </c>
      <c r="C79" s="57" t="s">
        <v>63</v>
      </c>
      <c r="D79" s="139">
        <v>76</v>
      </c>
      <c r="E79" s="26">
        <v>0</v>
      </c>
      <c r="F79" s="59">
        <f>D79*E79</f>
        <v>0</v>
      </c>
    </row>
    <row r="80" spans="1:6">
      <c r="A80" s="55" t="s">
        <v>6</v>
      </c>
      <c r="B80" s="56"/>
      <c r="C80" s="57"/>
      <c r="D80" s="139"/>
      <c r="E80" s="6"/>
      <c r="F80" s="59"/>
    </row>
    <row r="81" spans="1:6" ht="57">
      <c r="A81" s="55">
        <f>A79+1</f>
        <v>5</v>
      </c>
      <c r="B81" s="142" t="s">
        <v>67</v>
      </c>
      <c r="C81" s="57" t="s">
        <v>63</v>
      </c>
      <c r="D81" s="139">
        <f>D73+D75-D79-100</f>
        <v>1363</v>
      </c>
      <c r="E81" s="26">
        <v>0</v>
      </c>
      <c r="F81" s="59">
        <f>D81*E81</f>
        <v>0</v>
      </c>
    </row>
    <row r="82" spans="1:6">
      <c r="A82" s="144"/>
      <c r="B82" s="159"/>
      <c r="C82" s="145"/>
      <c r="D82" s="146"/>
      <c r="E82" s="14"/>
      <c r="F82" s="150"/>
    </row>
    <row r="83" spans="1:6">
      <c r="A83" s="148" t="s">
        <v>43</v>
      </c>
      <c r="B83" s="56"/>
      <c r="C83" s="57"/>
      <c r="D83" s="139"/>
      <c r="E83" s="6"/>
      <c r="F83" s="59"/>
    </row>
    <row r="84" spans="1:6">
      <c r="A84" s="148" t="str">
        <f>CONCATENATE("SKUPAJ:  ",B67)</f>
        <v>SKUPAJ:  IV. ZEMELJSKA DELA</v>
      </c>
      <c r="B84" s="56"/>
      <c r="C84" s="57"/>
      <c r="D84" s="139"/>
      <c r="E84" s="6"/>
      <c r="F84" s="149">
        <f>SUM(F67:F82)</f>
        <v>0</v>
      </c>
    </row>
    <row r="85" spans="1:6">
      <c r="A85" s="148" t="s">
        <v>43</v>
      </c>
      <c r="B85" s="56"/>
      <c r="C85" s="57"/>
      <c r="D85" s="139"/>
      <c r="E85" s="6"/>
      <c r="F85" s="59"/>
    </row>
    <row r="86" spans="1:6">
      <c r="A86" s="55"/>
      <c r="B86" s="56"/>
      <c r="C86" s="57"/>
      <c r="D86" s="139"/>
      <c r="E86" s="6"/>
      <c r="F86" s="59"/>
    </row>
    <row r="87" spans="1:6">
      <c r="A87" s="55"/>
      <c r="B87" s="82" t="s">
        <v>68</v>
      </c>
      <c r="C87" s="57" t="s">
        <v>21</v>
      </c>
      <c r="D87" s="139" t="s">
        <v>6</v>
      </c>
      <c r="E87" s="6"/>
      <c r="F87" s="59"/>
    </row>
    <row r="88" spans="1:6">
      <c r="A88" s="55"/>
      <c r="B88" s="82"/>
      <c r="C88" s="57"/>
      <c r="D88" s="139"/>
      <c r="E88" s="6"/>
      <c r="F88" s="59"/>
    </row>
    <row r="89" spans="1:6" ht="42.75">
      <c r="A89" s="55">
        <f>A87+1</f>
        <v>1</v>
      </c>
      <c r="B89" s="142" t="s">
        <v>69</v>
      </c>
      <c r="C89" s="60"/>
      <c r="D89" s="161"/>
      <c r="E89" s="10"/>
      <c r="F89" s="60"/>
    </row>
    <row r="90" spans="1:6" ht="85.5">
      <c r="A90" s="55" t="s">
        <v>35</v>
      </c>
      <c r="B90" s="142" t="s">
        <v>70</v>
      </c>
      <c r="C90" s="57" t="s">
        <v>63</v>
      </c>
      <c r="D90" s="139">
        <v>389</v>
      </c>
      <c r="E90" s="29">
        <v>0</v>
      </c>
      <c r="F90" s="59">
        <f>D90*E90</f>
        <v>0</v>
      </c>
    </row>
    <row r="91" spans="1:6">
      <c r="A91" s="55"/>
      <c r="B91" s="56"/>
      <c r="C91" s="57"/>
      <c r="D91" s="139"/>
      <c r="E91" s="6"/>
      <c r="F91" s="59"/>
    </row>
    <row r="92" spans="1:6" ht="57">
      <c r="A92" s="55">
        <f>A89+1</f>
        <v>2</v>
      </c>
      <c r="B92" s="56" t="s">
        <v>71</v>
      </c>
      <c r="C92" s="60"/>
      <c r="D92" s="161"/>
      <c r="E92" s="10"/>
      <c r="F92" s="60"/>
    </row>
    <row r="93" spans="1:6" ht="42.75">
      <c r="A93" s="55" t="s">
        <v>35</v>
      </c>
      <c r="B93" s="56" t="s">
        <v>72</v>
      </c>
      <c r="C93" s="57" t="s">
        <v>63</v>
      </c>
      <c r="D93" s="139">
        <v>583</v>
      </c>
      <c r="E93" s="26">
        <v>0</v>
      </c>
      <c r="F93" s="59">
        <f>D93*E93</f>
        <v>0</v>
      </c>
    </row>
    <row r="94" spans="1:6">
      <c r="A94" s="55"/>
      <c r="B94" s="56"/>
      <c r="C94" s="57"/>
      <c r="D94" s="139"/>
      <c r="E94" s="6"/>
      <c r="F94" s="59"/>
    </row>
    <row r="95" spans="1:6" ht="71.25">
      <c r="A95" s="55">
        <f>A92+1</f>
        <v>3</v>
      </c>
      <c r="B95" s="142" t="s">
        <v>73</v>
      </c>
      <c r="C95" s="57" t="s">
        <v>55</v>
      </c>
      <c r="D95" s="139">
        <f>D77</f>
        <v>1480.6000000000001</v>
      </c>
      <c r="E95" s="26">
        <v>0</v>
      </c>
      <c r="F95" s="59">
        <f>D95*E95</f>
        <v>0</v>
      </c>
    </row>
    <row r="96" spans="1:6">
      <c r="A96" s="55"/>
      <c r="B96" s="56"/>
      <c r="C96" s="57"/>
      <c r="D96" s="139"/>
      <c r="E96" s="6"/>
      <c r="F96" s="59"/>
    </row>
    <row r="97" spans="1:6" ht="42.75">
      <c r="A97" s="55">
        <f>A95+1</f>
        <v>4</v>
      </c>
      <c r="B97" s="56" t="s">
        <v>74</v>
      </c>
      <c r="C97" s="145"/>
      <c r="D97" s="146"/>
      <c r="E97" s="6"/>
      <c r="F97" s="150"/>
    </row>
    <row r="98" spans="1:6">
      <c r="A98" s="55" t="s">
        <v>35</v>
      </c>
      <c r="B98" s="162" t="s">
        <v>75</v>
      </c>
      <c r="C98" s="145" t="s">
        <v>63</v>
      </c>
      <c r="D98" s="146">
        <v>13</v>
      </c>
      <c r="E98" s="26">
        <v>0</v>
      </c>
      <c r="F98" s="150">
        <f>IF(B98="REKAPITULACIJA",+SUM(F$1:F91),IF(E98=" ","",+D98*E98))</f>
        <v>0</v>
      </c>
    </row>
    <row r="99" spans="1:6">
      <c r="A99" s="55"/>
      <c r="B99" s="56"/>
      <c r="C99" s="57"/>
      <c r="D99" s="139"/>
      <c r="E99" s="6"/>
      <c r="F99" s="59"/>
    </row>
    <row r="100" spans="1:6">
      <c r="A100" s="147" t="s">
        <v>43</v>
      </c>
      <c r="B100" s="56"/>
      <c r="C100" s="57"/>
      <c r="D100" s="139"/>
      <c r="E100" s="6"/>
      <c r="F100" s="59"/>
    </row>
    <row r="101" spans="1:6">
      <c r="A101" s="148" t="str">
        <f>CONCATENATE("SKUPAJ:  ",B87)</f>
        <v>SKUPAJ:  V. ZGORNJI USTROJ</v>
      </c>
      <c r="B101" s="56"/>
      <c r="C101" s="57"/>
      <c r="D101" s="139"/>
      <c r="E101" s="6"/>
      <c r="F101" s="149">
        <f>SUM(F87:F99)</f>
        <v>0</v>
      </c>
    </row>
    <row r="102" spans="1:6">
      <c r="A102" s="147" t="s">
        <v>43</v>
      </c>
      <c r="B102" s="56"/>
      <c r="C102" s="57"/>
      <c r="D102" s="139"/>
      <c r="E102" s="6"/>
      <c r="F102" s="59"/>
    </row>
    <row r="103" spans="1:6">
      <c r="A103" s="147"/>
      <c r="B103" s="56"/>
      <c r="C103" s="57"/>
      <c r="D103" s="139"/>
      <c r="E103" s="6"/>
      <c r="F103" s="59"/>
    </row>
    <row r="104" spans="1:6">
      <c r="A104" s="55"/>
      <c r="B104" s="82" t="s">
        <v>76</v>
      </c>
      <c r="C104" s="57" t="s">
        <v>21</v>
      </c>
      <c r="D104" s="139" t="s">
        <v>6</v>
      </c>
      <c r="E104" s="6"/>
      <c r="F104" s="59"/>
    </row>
    <row r="105" spans="1:6">
      <c r="A105" s="147"/>
      <c r="B105" s="56"/>
      <c r="C105" s="57"/>
      <c r="D105" s="139"/>
      <c r="E105" s="6"/>
      <c r="F105" s="59"/>
    </row>
    <row r="106" spans="1:6" ht="71.25">
      <c r="A106" s="105">
        <v>1</v>
      </c>
      <c r="B106" s="142" t="s">
        <v>77</v>
      </c>
      <c r="C106" s="57"/>
      <c r="D106" s="139"/>
      <c r="E106" s="6"/>
      <c r="F106" s="59"/>
    </row>
    <row r="107" spans="1:6" ht="28.5">
      <c r="A107" s="105" t="s">
        <v>35</v>
      </c>
      <c r="B107" s="143" t="s">
        <v>78</v>
      </c>
      <c r="C107" s="57" t="s">
        <v>46</v>
      </c>
      <c r="D107" s="139">
        <v>400</v>
      </c>
      <c r="E107" s="26">
        <v>0</v>
      </c>
      <c r="F107" s="59">
        <f>D107*E107</f>
        <v>0</v>
      </c>
    </row>
    <row r="108" spans="1:6">
      <c r="A108" s="147"/>
      <c r="B108" s="56"/>
      <c r="C108" s="57"/>
      <c r="D108" s="139"/>
      <c r="E108" s="6"/>
      <c r="F108" s="59"/>
    </row>
    <row r="109" spans="1:6">
      <c r="A109" s="147" t="s">
        <v>43</v>
      </c>
      <c r="B109" s="56"/>
      <c r="C109" s="57"/>
      <c r="D109" s="139"/>
      <c r="E109" s="6"/>
      <c r="F109" s="59"/>
    </row>
    <row r="110" spans="1:6">
      <c r="A110" s="148" t="str">
        <f>CONCATENATE("SKUPAJ:  ",B104)</f>
        <v>SKUPAJ:  VI. ZIDARSKA DELA</v>
      </c>
      <c r="B110" s="56"/>
      <c r="C110" s="57"/>
      <c r="D110" s="139"/>
      <c r="E110" s="6"/>
      <c r="F110" s="149">
        <f>SUM(F105:F108)</f>
        <v>0</v>
      </c>
    </row>
    <row r="111" spans="1:6">
      <c r="A111" s="147" t="s">
        <v>43</v>
      </c>
      <c r="B111" s="56"/>
      <c r="C111" s="57"/>
      <c r="D111" s="139"/>
      <c r="E111" s="6"/>
      <c r="F111" s="59"/>
    </row>
    <row r="112" spans="1:6">
      <c r="A112" s="147"/>
      <c r="B112" s="56"/>
      <c r="C112" s="57"/>
      <c r="D112" s="139"/>
      <c r="E112" s="6"/>
      <c r="F112" s="59"/>
    </row>
    <row r="113" spans="1:6">
      <c r="A113" s="55"/>
      <c r="B113" s="82" t="s">
        <v>79</v>
      </c>
      <c r="C113" s="57" t="s">
        <v>21</v>
      </c>
      <c r="D113" s="139" t="s">
        <v>6</v>
      </c>
      <c r="E113" s="6"/>
      <c r="F113" s="59"/>
    </row>
    <row r="114" spans="1:6">
      <c r="A114" s="147"/>
      <c r="B114" s="56"/>
      <c r="C114" s="57"/>
      <c r="D114" s="139"/>
      <c r="E114" s="6"/>
      <c r="F114" s="59"/>
    </row>
    <row r="115" spans="1:6" s="166" customFormat="1" ht="128.25">
      <c r="A115" s="52">
        <v>1</v>
      </c>
      <c r="B115" s="163" t="s">
        <v>80</v>
      </c>
      <c r="C115" s="164" t="s">
        <v>55</v>
      </c>
      <c r="D115" s="165">
        <v>45</v>
      </c>
      <c r="E115" s="26">
        <v>0</v>
      </c>
      <c r="F115" s="53">
        <f>D115*E115</f>
        <v>0</v>
      </c>
    </row>
    <row r="116" spans="1:6">
      <c r="A116" s="30"/>
      <c r="B116" s="142"/>
      <c r="C116" s="57"/>
      <c r="D116" s="139"/>
      <c r="E116" s="6"/>
      <c r="F116" s="20"/>
    </row>
    <row r="117" spans="1:6">
      <c r="A117" s="147" t="s">
        <v>43</v>
      </c>
      <c r="B117" s="56"/>
      <c r="C117" s="57"/>
      <c r="D117" s="139"/>
      <c r="E117" s="6"/>
      <c r="F117" s="59"/>
    </row>
    <row r="118" spans="1:6">
      <c r="A118" s="148" t="str">
        <f>CONCATENATE("SKUPAJ:  ",B113)</f>
        <v>SKUPAJ:  VII. BETONSKA DELA</v>
      </c>
      <c r="B118" s="56"/>
      <c r="C118" s="57"/>
      <c r="D118" s="139"/>
      <c r="E118" s="6"/>
      <c r="F118" s="149">
        <f>SUM(F114:F116)</f>
        <v>0</v>
      </c>
    </row>
    <row r="119" spans="1:6">
      <c r="A119" s="147" t="s">
        <v>43</v>
      </c>
      <c r="B119" s="56"/>
      <c r="C119" s="57"/>
      <c r="D119" s="139"/>
      <c r="E119" s="6"/>
      <c r="F119" s="59"/>
    </row>
    <row r="120" spans="1:6">
      <c r="A120" s="147"/>
      <c r="B120" s="56"/>
      <c r="C120" s="57"/>
      <c r="D120" s="139"/>
      <c r="E120" s="6"/>
      <c r="F120" s="59"/>
    </row>
    <row r="121" spans="1:6">
      <c r="A121" s="55"/>
      <c r="B121" s="82" t="s">
        <v>81</v>
      </c>
      <c r="C121" s="57" t="s">
        <v>21</v>
      </c>
      <c r="D121" s="139" t="s">
        <v>6</v>
      </c>
      <c r="E121" s="6"/>
      <c r="F121" s="59"/>
    </row>
    <row r="122" spans="1:6">
      <c r="A122" s="55"/>
      <c r="B122" s="56"/>
      <c r="C122" s="57"/>
      <c r="D122" s="139"/>
      <c r="E122" s="6"/>
      <c r="F122" s="59"/>
    </row>
    <row r="123" spans="1:6" ht="28.5">
      <c r="A123" s="55">
        <v>1</v>
      </c>
      <c r="B123" s="56" t="s">
        <v>82</v>
      </c>
      <c r="C123" s="57" t="s">
        <v>55</v>
      </c>
      <c r="D123" s="139">
        <f>D125+D130+D133</f>
        <v>1301</v>
      </c>
      <c r="E123" s="26">
        <v>0</v>
      </c>
      <c r="F123" s="59">
        <f>D123*E123</f>
        <v>0</v>
      </c>
    </row>
    <row r="124" spans="1:6">
      <c r="A124" s="55"/>
      <c r="B124" s="56"/>
      <c r="C124" s="57"/>
      <c r="D124" s="139"/>
      <c r="E124" s="6"/>
      <c r="F124" s="59"/>
    </row>
    <row r="125" spans="1:6" ht="57">
      <c r="A125" s="55">
        <f>A123+1</f>
        <v>2</v>
      </c>
      <c r="B125" s="56" t="s">
        <v>83</v>
      </c>
      <c r="C125" s="57" t="s">
        <v>55</v>
      </c>
      <c r="D125" s="139">
        <v>1188</v>
      </c>
      <c r="E125" s="29">
        <v>0</v>
      </c>
      <c r="F125" s="59">
        <f>D125*E125</f>
        <v>0</v>
      </c>
    </row>
    <row r="126" spans="1:6">
      <c r="A126" s="55"/>
      <c r="B126" s="56"/>
      <c r="C126" s="57"/>
      <c r="D126" s="139"/>
      <c r="E126" s="6"/>
      <c r="F126" s="59"/>
    </row>
    <row r="127" spans="1:6" ht="57">
      <c r="A127" s="55">
        <f>A125+1</f>
        <v>3</v>
      </c>
      <c r="B127" s="56" t="s">
        <v>84</v>
      </c>
      <c r="C127" s="57" t="s">
        <v>55</v>
      </c>
      <c r="D127" s="139">
        <f>D125</f>
        <v>1188</v>
      </c>
      <c r="E127" s="29">
        <v>0</v>
      </c>
      <c r="F127" s="59">
        <f>D127*E127</f>
        <v>0</v>
      </c>
    </row>
    <row r="128" spans="1:6">
      <c r="A128" s="55"/>
      <c r="B128" s="56"/>
      <c r="C128" s="57"/>
      <c r="D128" s="139"/>
      <c r="E128" s="6"/>
      <c r="F128" s="59"/>
    </row>
    <row r="129" spans="1:6" ht="57">
      <c r="A129" s="55">
        <f>A127+1</f>
        <v>4</v>
      </c>
      <c r="B129" s="56" t="s">
        <v>85</v>
      </c>
      <c r="C129" s="57"/>
      <c r="D129" s="139"/>
      <c r="E129" s="6"/>
      <c r="F129" s="59"/>
    </row>
    <row r="130" spans="1:6" ht="42.75">
      <c r="A130" s="55"/>
      <c r="B130" s="162" t="s">
        <v>86</v>
      </c>
      <c r="C130" s="57" t="s">
        <v>55</v>
      </c>
      <c r="D130" s="139">
        <v>30</v>
      </c>
      <c r="E130" s="29">
        <v>0</v>
      </c>
      <c r="F130" s="59">
        <f>D130*E130</f>
        <v>0</v>
      </c>
    </row>
    <row r="131" spans="1:6">
      <c r="A131" s="55"/>
      <c r="B131" s="162"/>
      <c r="C131" s="57"/>
      <c r="D131" s="139"/>
      <c r="E131" s="6"/>
      <c r="F131" s="59"/>
    </row>
    <row r="132" spans="1:6" ht="28.5">
      <c r="A132" s="55">
        <f>A129+1</f>
        <v>5</v>
      </c>
      <c r="B132" s="56" t="s">
        <v>87</v>
      </c>
      <c r="C132" s="60"/>
      <c r="D132" s="161"/>
      <c r="E132" s="10"/>
      <c r="F132" s="60"/>
    </row>
    <row r="133" spans="1:6" ht="57">
      <c r="A133" s="55"/>
      <c r="B133" s="162" t="s">
        <v>88</v>
      </c>
      <c r="C133" s="57" t="s">
        <v>55</v>
      </c>
      <c r="D133" s="139">
        <v>83</v>
      </c>
      <c r="E133" s="29">
        <v>0</v>
      </c>
      <c r="F133" s="59">
        <f>D133*E133</f>
        <v>0</v>
      </c>
    </row>
    <row r="134" spans="1:6">
      <c r="A134" s="55"/>
      <c r="B134" s="162"/>
      <c r="C134" s="57"/>
      <c r="D134" s="139"/>
      <c r="E134" s="6"/>
      <c r="F134" s="59"/>
    </row>
    <row r="135" spans="1:6">
      <c r="A135" s="147" t="s">
        <v>43</v>
      </c>
      <c r="B135" s="56"/>
      <c r="C135" s="57"/>
      <c r="D135" s="139"/>
      <c r="E135" s="6"/>
      <c r="F135" s="59"/>
    </row>
    <row r="136" spans="1:6">
      <c r="A136" s="148" t="str">
        <f>CONCATENATE("SKUPAJ:  ",B121)</f>
        <v>SKUPAJ:  VIII. ASFALTERSKA DELA</v>
      </c>
      <c r="B136" s="56"/>
      <c r="C136" s="57"/>
      <c r="D136" s="139"/>
      <c r="E136" s="6"/>
      <c r="F136" s="149">
        <f>SUM(F121:F134)</f>
        <v>0</v>
      </c>
    </row>
    <row r="137" spans="1:6">
      <c r="A137" s="147" t="s">
        <v>43</v>
      </c>
      <c r="B137" s="56"/>
      <c r="C137" s="57"/>
      <c r="D137" s="139"/>
      <c r="E137" s="6"/>
      <c r="F137" s="59"/>
    </row>
    <row r="138" spans="1:6">
      <c r="A138" s="55"/>
      <c r="B138" s="56"/>
      <c r="C138" s="57"/>
      <c r="D138" s="139"/>
      <c r="E138" s="6"/>
      <c r="F138" s="59"/>
    </row>
    <row r="139" spans="1:6">
      <c r="A139" s="55"/>
      <c r="B139" s="82" t="s">
        <v>89</v>
      </c>
      <c r="C139" s="57" t="s">
        <v>21</v>
      </c>
      <c r="D139" s="139" t="s">
        <v>6</v>
      </c>
      <c r="E139" s="6"/>
      <c r="F139" s="59"/>
    </row>
    <row r="140" spans="1:6">
      <c r="A140" s="55"/>
      <c r="B140" s="159"/>
      <c r="C140" s="57"/>
      <c r="D140" s="139"/>
      <c r="E140" s="6"/>
      <c r="F140" s="59"/>
    </row>
    <row r="141" spans="1:6" ht="28.5">
      <c r="A141" s="122">
        <v>1</v>
      </c>
      <c r="B141" s="142" t="s">
        <v>90</v>
      </c>
      <c r="C141" s="142"/>
      <c r="D141" s="167"/>
      <c r="E141" s="31"/>
      <c r="F141" s="167"/>
    </row>
    <row r="142" spans="1:6">
      <c r="A142" s="122" t="s">
        <v>6</v>
      </c>
      <c r="B142" s="143" t="s">
        <v>91</v>
      </c>
      <c r="C142" s="142" t="s">
        <v>46</v>
      </c>
      <c r="D142" s="167">
        <f>D155+D156+D158</f>
        <v>393</v>
      </c>
      <c r="E142" s="32">
        <v>0</v>
      </c>
      <c r="F142" s="167">
        <f>D142*E142</f>
        <v>0</v>
      </c>
    </row>
    <row r="143" spans="1:6">
      <c r="A143" s="55"/>
      <c r="B143" s="159"/>
      <c r="C143" s="57"/>
      <c r="D143" s="139"/>
      <c r="E143" s="6"/>
      <c r="F143" s="59"/>
    </row>
    <row r="144" spans="1:6" ht="57">
      <c r="A144" s="55">
        <f>A141+1</f>
        <v>2</v>
      </c>
      <c r="B144" s="56" t="s">
        <v>92</v>
      </c>
      <c r="C144" s="57" t="s">
        <v>63</v>
      </c>
      <c r="D144" s="139">
        <v>798</v>
      </c>
      <c r="E144" s="26">
        <v>0</v>
      </c>
      <c r="F144" s="59">
        <f>D144*E144</f>
        <v>0</v>
      </c>
    </row>
    <row r="145" spans="1:6">
      <c r="A145" s="55"/>
      <c r="B145" s="162"/>
      <c r="C145" s="57"/>
      <c r="D145" s="139"/>
      <c r="E145" s="6"/>
      <c r="F145" s="59"/>
    </row>
    <row r="146" spans="1:6" ht="71.25">
      <c r="A146" s="55">
        <f>A144+1</f>
        <v>3</v>
      </c>
      <c r="B146" s="56" t="s">
        <v>93</v>
      </c>
      <c r="C146" s="57" t="s">
        <v>63</v>
      </c>
      <c r="D146" s="139">
        <v>8</v>
      </c>
      <c r="E146" s="26">
        <v>0</v>
      </c>
      <c r="F146" s="59">
        <f>D146*E146</f>
        <v>0</v>
      </c>
    </row>
    <row r="147" spans="1:6">
      <c r="A147" s="55"/>
      <c r="B147" s="162"/>
      <c r="C147" s="57"/>
      <c r="D147" s="139"/>
      <c r="E147" s="6"/>
      <c r="F147" s="59"/>
    </row>
    <row r="148" spans="1:6" ht="57">
      <c r="A148" s="55">
        <f>A146+1</f>
        <v>4</v>
      </c>
      <c r="B148" s="56" t="s">
        <v>94</v>
      </c>
      <c r="C148" s="57" t="s">
        <v>55</v>
      </c>
      <c r="D148" s="139">
        <v>458</v>
      </c>
      <c r="E148" s="26">
        <v>0</v>
      </c>
      <c r="F148" s="59">
        <f>D148*E148</f>
        <v>0</v>
      </c>
    </row>
    <row r="149" spans="1:6">
      <c r="A149" s="55"/>
      <c r="B149" s="56"/>
      <c r="C149" s="57"/>
      <c r="D149" s="139"/>
      <c r="E149" s="6"/>
      <c r="F149" s="59"/>
    </row>
    <row r="150" spans="1:6" ht="71.25">
      <c r="A150" s="55">
        <f>A148+1</f>
        <v>5</v>
      </c>
      <c r="B150" s="56" t="s">
        <v>95</v>
      </c>
      <c r="C150" s="57" t="s">
        <v>63</v>
      </c>
      <c r="D150" s="139">
        <v>60</v>
      </c>
      <c r="E150" s="26">
        <v>0</v>
      </c>
      <c r="F150" s="59">
        <f>D150*E150</f>
        <v>0</v>
      </c>
    </row>
    <row r="151" spans="1:6">
      <c r="A151" s="55"/>
      <c r="B151" s="56"/>
      <c r="C151" s="57"/>
      <c r="D151" s="139"/>
      <c r="E151" s="6"/>
      <c r="F151" s="59"/>
    </row>
    <row r="152" spans="1:6" ht="71.25">
      <c r="A152" s="55">
        <f>A150+1</f>
        <v>6</v>
      </c>
      <c r="B152" s="142" t="s">
        <v>96</v>
      </c>
      <c r="C152" s="57" t="s">
        <v>63</v>
      </c>
      <c r="D152" s="139">
        <v>3</v>
      </c>
      <c r="E152" s="26">
        <v>0</v>
      </c>
      <c r="F152" s="59">
        <f>D152*E152</f>
        <v>0</v>
      </c>
    </row>
    <row r="153" spans="1:6">
      <c r="A153" s="55"/>
      <c r="B153" s="56"/>
      <c r="C153" s="57"/>
      <c r="D153" s="139"/>
      <c r="E153" s="6"/>
      <c r="F153" s="59"/>
    </row>
    <row r="154" spans="1:6" ht="57">
      <c r="A154" s="55">
        <f>A152+1</f>
        <v>7</v>
      </c>
      <c r="B154" s="56" t="s">
        <v>97</v>
      </c>
      <c r="C154" s="57"/>
      <c r="D154" s="139"/>
      <c r="E154" s="6"/>
      <c r="F154" s="59"/>
    </row>
    <row r="155" spans="1:6">
      <c r="A155" s="55" t="s">
        <v>35</v>
      </c>
      <c r="B155" s="162" t="s">
        <v>98</v>
      </c>
      <c r="C155" s="57" t="s">
        <v>46</v>
      </c>
      <c r="D155" s="139">
        <v>43</v>
      </c>
      <c r="E155" s="26">
        <v>0</v>
      </c>
      <c r="F155" s="59">
        <f>D155*E155</f>
        <v>0</v>
      </c>
    </row>
    <row r="156" spans="1:6">
      <c r="A156" s="55" t="s">
        <v>99</v>
      </c>
      <c r="B156" s="162" t="s">
        <v>100</v>
      </c>
      <c r="C156" s="57" t="s">
        <v>46</v>
      </c>
      <c r="D156" s="139">
        <v>150</v>
      </c>
      <c r="E156" s="26">
        <v>0</v>
      </c>
      <c r="F156" s="59">
        <f>D156*E156</f>
        <v>0</v>
      </c>
    </row>
    <row r="157" spans="1:6">
      <c r="A157" s="55"/>
      <c r="B157" s="162"/>
      <c r="C157" s="57"/>
      <c r="D157" s="139"/>
      <c r="E157" s="6"/>
      <c r="F157" s="59"/>
    </row>
    <row r="158" spans="1:6" ht="85.5">
      <c r="A158" s="55">
        <f>A154+1</f>
        <v>8</v>
      </c>
      <c r="B158" s="143" t="s">
        <v>101</v>
      </c>
      <c r="C158" s="57" t="s">
        <v>46</v>
      </c>
      <c r="D158" s="139">
        <v>200</v>
      </c>
      <c r="E158" s="26">
        <v>0</v>
      </c>
      <c r="F158" s="59">
        <f>D158*E158</f>
        <v>0</v>
      </c>
    </row>
    <row r="159" spans="1:6">
      <c r="A159" s="55"/>
      <c r="B159" s="162"/>
      <c r="C159" s="57"/>
      <c r="D159" s="139"/>
      <c r="E159" s="6"/>
      <c r="F159" s="59"/>
    </row>
    <row r="160" spans="1:6" ht="71.25">
      <c r="A160" s="55">
        <f>A158+1</f>
        <v>9</v>
      </c>
      <c r="B160" s="142" t="s">
        <v>102</v>
      </c>
      <c r="C160" s="57" t="s">
        <v>21</v>
      </c>
      <c r="D160" s="139" t="s">
        <v>6</v>
      </c>
      <c r="E160" s="6"/>
      <c r="F160" s="59" t="s">
        <v>6</v>
      </c>
    </row>
    <row r="161" spans="1:6">
      <c r="A161" s="55"/>
      <c r="B161" s="143" t="s">
        <v>103</v>
      </c>
      <c r="C161" s="57"/>
      <c r="D161" s="139"/>
      <c r="E161" s="6"/>
      <c r="F161" s="59"/>
    </row>
    <row r="162" spans="1:6">
      <c r="A162" s="55" t="s">
        <v>35</v>
      </c>
      <c r="B162" s="143" t="s">
        <v>104</v>
      </c>
      <c r="C162" s="57" t="s">
        <v>46</v>
      </c>
      <c r="D162" s="139">
        <v>10</v>
      </c>
      <c r="E162" s="26">
        <v>0</v>
      </c>
      <c r="F162" s="59">
        <f>D162*E162</f>
        <v>0</v>
      </c>
    </row>
    <row r="163" spans="1:6">
      <c r="A163" s="55" t="s">
        <v>99</v>
      </c>
      <c r="B163" s="143" t="s">
        <v>105</v>
      </c>
      <c r="C163" s="57" t="s">
        <v>46</v>
      </c>
      <c r="D163" s="139">
        <v>1.5</v>
      </c>
      <c r="E163" s="26">
        <v>0</v>
      </c>
      <c r="F163" s="59">
        <f>D163*E163</f>
        <v>0</v>
      </c>
    </row>
    <row r="164" spans="1:6">
      <c r="A164" s="55"/>
      <c r="B164" s="143"/>
      <c r="C164" s="57"/>
      <c r="D164" s="139"/>
      <c r="E164" s="6"/>
      <c r="F164" s="59"/>
    </row>
    <row r="165" spans="1:6" ht="85.5">
      <c r="A165" s="105">
        <f>A160+1</f>
        <v>10</v>
      </c>
      <c r="B165" s="142" t="s">
        <v>106</v>
      </c>
      <c r="C165" s="57" t="s">
        <v>21</v>
      </c>
      <c r="D165" s="58" t="s">
        <v>6</v>
      </c>
      <c r="E165" s="6" t="s">
        <v>21</v>
      </c>
      <c r="F165" s="59" t="s">
        <v>6</v>
      </c>
    </row>
    <row r="166" spans="1:6">
      <c r="A166" s="105" t="s">
        <v>35</v>
      </c>
      <c r="B166" s="143" t="s">
        <v>107</v>
      </c>
      <c r="C166" s="57" t="s">
        <v>49</v>
      </c>
      <c r="D166" s="58">
        <v>1</v>
      </c>
      <c r="E166" s="26">
        <v>0</v>
      </c>
      <c r="F166" s="59">
        <f>D166*E166</f>
        <v>0</v>
      </c>
    </row>
    <row r="167" spans="1:6" ht="85.5">
      <c r="A167" s="105" t="s">
        <v>99</v>
      </c>
      <c r="B167" s="143" t="s">
        <v>108</v>
      </c>
      <c r="C167" s="57" t="s">
        <v>49</v>
      </c>
      <c r="D167" s="58">
        <v>1</v>
      </c>
      <c r="E167" s="26">
        <v>0</v>
      </c>
      <c r="F167" s="59">
        <f>D167*E167</f>
        <v>0</v>
      </c>
    </row>
    <row r="168" spans="1:6">
      <c r="A168" s="55"/>
      <c r="B168" s="143"/>
      <c r="C168" s="57"/>
      <c r="D168" s="139"/>
      <c r="E168" s="6"/>
      <c r="F168" s="59"/>
    </row>
    <row r="169" spans="1:6" ht="85.5">
      <c r="A169" s="55">
        <f>A165+1</f>
        <v>11</v>
      </c>
      <c r="B169" s="56" t="s">
        <v>109</v>
      </c>
      <c r="C169" s="57"/>
      <c r="D169" s="139"/>
      <c r="E169" s="6"/>
      <c r="F169" s="59"/>
    </row>
    <row r="170" spans="1:6">
      <c r="A170" s="55" t="s">
        <v>35</v>
      </c>
      <c r="B170" s="143" t="s">
        <v>110</v>
      </c>
      <c r="C170" s="57" t="s">
        <v>49</v>
      </c>
      <c r="D170" s="139">
        <v>9</v>
      </c>
      <c r="E170" s="26">
        <v>0</v>
      </c>
      <c r="F170" s="59">
        <f>D170*E170</f>
        <v>0</v>
      </c>
    </row>
    <row r="171" spans="1:6">
      <c r="A171" s="55"/>
      <c r="B171" s="143"/>
      <c r="C171" s="57"/>
      <c r="D171" s="139"/>
      <c r="E171" s="6"/>
      <c r="F171" s="59"/>
    </row>
    <row r="172" spans="1:6" ht="85.5">
      <c r="A172" s="55">
        <f>A169+1</f>
        <v>12</v>
      </c>
      <c r="B172" s="142" t="s">
        <v>111</v>
      </c>
      <c r="C172" s="57" t="s">
        <v>49</v>
      </c>
      <c r="D172" s="139">
        <v>8</v>
      </c>
      <c r="E172" s="26">
        <v>0</v>
      </c>
      <c r="F172" s="59">
        <f>D172*E172</f>
        <v>0</v>
      </c>
    </row>
    <row r="173" spans="1:6">
      <c r="A173" s="55"/>
      <c r="B173" s="142"/>
      <c r="C173" s="57"/>
      <c r="D173" s="139"/>
      <c r="E173" s="6"/>
      <c r="F173" s="59"/>
    </row>
    <row r="174" spans="1:6" ht="71.25">
      <c r="A174" s="55">
        <f>A172+1</f>
        <v>13</v>
      </c>
      <c r="B174" s="142" t="s">
        <v>112</v>
      </c>
      <c r="C174" s="57" t="s">
        <v>49</v>
      </c>
      <c r="D174" s="139">
        <v>30</v>
      </c>
      <c r="E174" s="26">
        <v>0</v>
      </c>
      <c r="F174" s="59">
        <f>D174*E174</f>
        <v>0</v>
      </c>
    </row>
    <row r="175" spans="1:6">
      <c r="A175" s="55"/>
      <c r="B175" s="56"/>
      <c r="C175" s="57"/>
      <c r="D175" s="139"/>
      <c r="E175" s="6"/>
      <c r="F175" s="59"/>
    </row>
    <row r="176" spans="1:6" ht="71.25">
      <c r="A176" s="55">
        <f>A174+1</f>
        <v>14</v>
      </c>
      <c r="B176" s="56" t="s">
        <v>113</v>
      </c>
      <c r="C176" s="57" t="s">
        <v>46</v>
      </c>
      <c r="D176" s="139">
        <f>D142</f>
        <v>393</v>
      </c>
      <c r="E176" s="26">
        <v>0</v>
      </c>
      <c r="F176" s="59">
        <f>D176*E176</f>
        <v>0</v>
      </c>
    </row>
    <row r="177" spans="1:6">
      <c r="A177" s="55"/>
      <c r="B177" s="56"/>
      <c r="C177" s="57"/>
      <c r="D177" s="139"/>
      <c r="E177" s="6"/>
      <c r="F177" s="59"/>
    </row>
    <row r="178" spans="1:6" ht="42.75">
      <c r="A178" s="55">
        <f>A176+1</f>
        <v>15</v>
      </c>
      <c r="B178" s="56" t="s">
        <v>114</v>
      </c>
      <c r="C178" s="57" t="s">
        <v>63</v>
      </c>
      <c r="D178" s="139">
        <v>210</v>
      </c>
      <c r="E178" s="26">
        <v>0</v>
      </c>
      <c r="F178" s="59">
        <f>D178*E178</f>
        <v>0</v>
      </c>
    </row>
    <row r="179" spans="1:6">
      <c r="A179" s="55" t="s">
        <v>6</v>
      </c>
      <c r="B179" s="56"/>
      <c r="C179" s="57"/>
      <c r="D179" s="139"/>
      <c r="E179" s="6"/>
      <c r="F179" s="59"/>
    </row>
    <row r="180" spans="1:6" ht="57">
      <c r="A180" s="55">
        <f>A178+1</f>
        <v>16</v>
      </c>
      <c r="B180" s="56" t="s">
        <v>115</v>
      </c>
      <c r="C180" s="57" t="s">
        <v>63</v>
      </c>
      <c r="D180" s="139">
        <f>D144-D182</f>
        <v>510</v>
      </c>
      <c r="E180" s="26">
        <v>0</v>
      </c>
      <c r="F180" s="59">
        <f>D180*E180</f>
        <v>0</v>
      </c>
    </row>
    <row r="181" spans="1:6">
      <c r="A181" s="55" t="s">
        <v>6</v>
      </c>
      <c r="B181" s="56"/>
      <c r="C181" s="57"/>
      <c r="D181" s="139"/>
      <c r="E181" s="6"/>
      <c r="F181" s="59"/>
    </row>
    <row r="182" spans="1:6" ht="42.75">
      <c r="A182" s="55">
        <f>A180+1</f>
        <v>17</v>
      </c>
      <c r="B182" s="56" t="s">
        <v>116</v>
      </c>
      <c r="C182" s="57" t="s">
        <v>63</v>
      </c>
      <c r="D182" s="139">
        <f>D150+D152+D178+15</f>
        <v>288</v>
      </c>
      <c r="E182" s="26">
        <v>0</v>
      </c>
      <c r="F182" s="59">
        <f>D182*E182</f>
        <v>0</v>
      </c>
    </row>
    <row r="183" spans="1:6">
      <c r="A183" s="55"/>
      <c r="B183" s="142"/>
      <c r="C183" s="57"/>
      <c r="D183" s="168"/>
      <c r="E183" s="6"/>
      <c r="F183" s="59"/>
    </row>
    <row r="184" spans="1:6" ht="28.5">
      <c r="A184" s="55">
        <f>A182+1</f>
        <v>18</v>
      </c>
      <c r="B184" s="142" t="s">
        <v>117</v>
      </c>
      <c r="C184" s="57" t="s">
        <v>41</v>
      </c>
      <c r="D184" s="139">
        <v>56</v>
      </c>
      <c r="E184" s="26">
        <v>0</v>
      </c>
      <c r="F184" s="59">
        <f>D184*E184</f>
        <v>0</v>
      </c>
    </row>
    <row r="185" spans="1:6">
      <c r="A185" s="55"/>
      <c r="B185" s="142"/>
      <c r="C185" s="57"/>
      <c r="D185" s="168"/>
      <c r="E185" s="6"/>
      <c r="F185" s="59"/>
    </row>
    <row r="186" spans="1:6">
      <c r="A186" s="55">
        <f>A184+1</f>
        <v>19</v>
      </c>
      <c r="B186" s="169" t="s">
        <v>118</v>
      </c>
      <c r="C186" s="57"/>
      <c r="D186" s="139"/>
      <c r="E186" s="6"/>
      <c r="F186" s="59"/>
    </row>
    <row r="187" spans="1:6" ht="99.75">
      <c r="A187" s="55"/>
      <c r="B187" s="17" t="s">
        <v>119</v>
      </c>
      <c r="C187" s="24" t="s">
        <v>49</v>
      </c>
      <c r="D187" s="20">
        <v>1</v>
      </c>
      <c r="E187" s="26">
        <v>0</v>
      </c>
      <c r="F187" s="20">
        <f>D187*E187</f>
        <v>0</v>
      </c>
    </row>
    <row r="188" spans="1:6">
      <c r="A188" s="55"/>
      <c r="B188" s="169"/>
      <c r="C188" s="57"/>
      <c r="D188" s="139"/>
      <c r="E188" s="6"/>
      <c r="F188" s="59"/>
    </row>
    <row r="189" spans="1:6" ht="114">
      <c r="A189" s="55"/>
      <c r="B189" s="142" t="s">
        <v>120</v>
      </c>
      <c r="C189" s="57"/>
      <c r="D189" s="139"/>
      <c r="E189" s="6"/>
      <c r="F189" s="59"/>
    </row>
    <row r="190" spans="1:6">
      <c r="A190" s="55"/>
      <c r="B190" s="169"/>
      <c r="C190" s="57"/>
      <c r="D190" s="139"/>
      <c r="E190" s="6"/>
      <c r="F190" s="59"/>
    </row>
    <row r="191" spans="1:6">
      <c r="A191" s="147" t="s">
        <v>43</v>
      </c>
      <c r="B191" s="56"/>
      <c r="C191" s="57"/>
      <c r="D191" s="139"/>
      <c r="E191" s="6"/>
      <c r="F191" s="59"/>
    </row>
    <row r="192" spans="1:6">
      <c r="A192" s="148" t="str">
        <f>CONCATENATE("SKUPAJ:  ",B139)</f>
        <v>SKUPAJ:  IX. KANALIZACIJA</v>
      </c>
      <c r="B192" s="56"/>
      <c r="C192" s="57"/>
      <c r="D192" s="139"/>
      <c r="E192" s="6"/>
      <c r="F192" s="149">
        <f>SUM(F139:F190)</f>
        <v>0</v>
      </c>
    </row>
    <row r="193" spans="1:6">
      <c r="A193" s="147" t="s">
        <v>43</v>
      </c>
      <c r="B193" s="56"/>
      <c r="C193" s="57"/>
      <c r="D193" s="139"/>
      <c r="E193" s="6"/>
      <c r="F193" s="59"/>
    </row>
    <row r="194" spans="1:6">
      <c r="A194" s="55"/>
      <c r="B194" s="56"/>
      <c r="C194" s="57"/>
      <c r="D194" s="139"/>
      <c r="E194" s="6"/>
      <c r="F194" s="59"/>
    </row>
    <row r="195" spans="1:6">
      <c r="A195" s="55"/>
      <c r="B195" s="82" t="s">
        <v>121</v>
      </c>
      <c r="C195" s="57" t="s">
        <v>21</v>
      </c>
      <c r="D195" s="139" t="s">
        <v>6</v>
      </c>
      <c r="E195" s="6"/>
      <c r="F195" s="59"/>
    </row>
    <row r="196" spans="1:6">
      <c r="A196" s="55"/>
      <c r="B196" s="82"/>
      <c r="C196" s="57"/>
      <c r="D196" s="139"/>
      <c r="E196" s="6"/>
      <c r="F196" s="59"/>
    </row>
    <row r="197" spans="1:6" ht="42.75">
      <c r="A197" s="55"/>
      <c r="B197" s="157" t="s">
        <v>122</v>
      </c>
      <c r="C197" s="57"/>
      <c r="D197" s="139"/>
      <c r="E197" s="6"/>
      <c r="F197" s="59"/>
    </row>
    <row r="198" spans="1:6">
      <c r="A198" s="55"/>
      <c r="B198" s="157"/>
      <c r="C198" s="57"/>
      <c r="D198" s="139"/>
      <c r="E198" s="6"/>
      <c r="F198" s="59"/>
    </row>
    <row r="199" spans="1:6" ht="85.5">
      <c r="A199" s="55">
        <v>1</v>
      </c>
      <c r="B199" s="56" t="s">
        <v>123</v>
      </c>
      <c r="C199" s="57" t="s">
        <v>55</v>
      </c>
      <c r="D199" s="139">
        <v>330</v>
      </c>
      <c r="E199" s="26">
        <v>0</v>
      </c>
      <c r="F199" s="59">
        <f>D199*E199</f>
        <v>0</v>
      </c>
    </row>
    <row r="200" spans="1:6">
      <c r="A200" s="105"/>
      <c r="B200" s="162"/>
      <c r="C200" s="24"/>
      <c r="D200" s="25"/>
      <c r="E200" s="6"/>
      <c r="F200" s="20"/>
    </row>
    <row r="201" spans="1:6">
      <c r="A201" s="147" t="s">
        <v>43</v>
      </c>
      <c r="B201" s="56"/>
      <c r="C201" s="57"/>
      <c r="D201" s="139"/>
      <c r="E201" s="6"/>
      <c r="F201" s="59"/>
    </row>
    <row r="202" spans="1:6">
      <c r="A202" s="148" t="str">
        <f>CONCATENATE("SKUPAJ:  ",B195)</f>
        <v>SKUPAJ:  X. HORTIKULTURA</v>
      </c>
      <c r="B202" s="56"/>
      <c r="C202" s="57"/>
      <c r="D202" s="139"/>
      <c r="E202" s="6"/>
      <c r="F202" s="149">
        <f>SUM(F199:F201)</f>
        <v>0</v>
      </c>
    </row>
    <row r="203" spans="1:6">
      <c r="A203" s="147" t="s">
        <v>43</v>
      </c>
      <c r="B203" s="56"/>
      <c r="C203" s="57"/>
      <c r="D203" s="139"/>
      <c r="E203" s="6"/>
      <c r="F203" s="59"/>
    </row>
    <row r="204" spans="1:6">
      <c r="A204" s="147"/>
      <c r="B204" s="56"/>
      <c r="C204" s="57"/>
      <c r="D204" s="139"/>
      <c r="E204" s="6"/>
      <c r="F204" s="59"/>
    </row>
    <row r="205" spans="1:6">
      <c r="A205" s="55"/>
      <c r="B205" s="56"/>
      <c r="C205" s="57"/>
      <c r="D205" s="139"/>
      <c r="E205" s="6"/>
      <c r="F205" s="59"/>
    </row>
    <row r="206" spans="1:6">
      <c r="A206" s="55"/>
      <c r="B206" s="56"/>
      <c r="C206" s="57"/>
      <c r="D206" s="139"/>
      <c r="E206" s="6"/>
      <c r="F206" s="59"/>
    </row>
    <row r="207" spans="1:6">
      <c r="A207" s="55" t="s">
        <v>6</v>
      </c>
      <c r="B207" s="56"/>
      <c r="C207" s="57"/>
      <c r="D207" s="139"/>
      <c r="E207" s="6"/>
      <c r="F207" s="59"/>
    </row>
    <row r="208" spans="1:6">
      <c r="A208" s="55"/>
      <c r="B208" s="56"/>
      <c r="C208" s="90" t="s">
        <v>124</v>
      </c>
      <c r="D208" s="139"/>
      <c r="E208" s="6"/>
      <c r="F208" s="59"/>
    </row>
    <row r="209" spans="1:6">
      <c r="A209" s="55"/>
      <c r="B209" s="56"/>
      <c r="C209" s="170"/>
      <c r="D209" s="139"/>
      <c r="E209" s="6"/>
      <c r="F209" s="59"/>
    </row>
    <row r="210" spans="1:6">
      <c r="A210" s="55"/>
      <c r="B210" s="56"/>
      <c r="C210" s="57"/>
      <c r="D210" s="139"/>
      <c r="E210" s="6"/>
      <c r="F210" s="59"/>
    </row>
    <row r="211" spans="1:6" ht="15.75" thickBot="1">
      <c r="A211" s="55"/>
      <c r="B211" s="56"/>
      <c r="C211" s="57"/>
      <c r="D211" s="139"/>
      <c r="E211" s="6"/>
      <c r="F211" s="59"/>
    </row>
    <row r="212" spans="1:6">
      <c r="A212" s="55" t="s">
        <v>6</v>
      </c>
      <c r="B212" s="171" t="str">
        <f>+B10</f>
        <v>I. SPLOŠNO</v>
      </c>
      <c r="C212" s="172" t="s">
        <v>21</v>
      </c>
      <c r="D212" s="173" t="s">
        <v>6</v>
      </c>
      <c r="E212" s="33" t="s">
        <v>21</v>
      </c>
      <c r="F212" s="174">
        <f>+F30</f>
        <v>0</v>
      </c>
    </row>
    <row r="213" spans="1:6">
      <c r="A213" s="55" t="s">
        <v>6</v>
      </c>
      <c r="B213" s="175" t="str">
        <f>+B33</f>
        <v>II. GEODETSKA DELA</v>
      </c>
      <c r="C213" s="176" t="s">
        <v>21</v>
      </c>
      <c r="D213" s="177" t="s">
        <v>6</v>
      </c>
      <c r="E213" s="8" t="s">
        <v>21</v>
      </c>
      <c r="F213" s="178">
        <f>+F47</f>
        <v>0</v>
      </c>
    </row>
    <row r="214" spans="1:6">
      <c r="A214" s="55" t="s">
        <v>6</v>
      </c>
      <c r="B214" s="175" t="str">
        <f>+B50</f>
        <v>III. RUŠITVENA DELA</v>
      </c>
      <c r="C214" s="176" t="s">
        <v>21</v>
      </c>
      <c r="D214" s="177" t="s">
        <v>6</v>
      </c>
      <c r="E214" s="8" t="s">
        <v>21</v>
      </c>
      <c r="F214" s="178">
        <f>+F64</f>
        <v>0</v>
      </c>
    </row>
    <row r="215" spans="1:6">
      <c r="A215" s="55" t="s">
        <v>6</v>
      </c>
      <c r="B215" s="175" t="str">
        <f>+B67</f>
        <v>IV. ZEMELJSKA DELA</v>
      </c>
      <c r="C215" s="176" t="s">
        <v>21</v>
      </c>
      <c r="D215" s="177" t="s">
        <v>6</v>
      </c>
      <c r="E215" s="8" t="s">
        <v>21</v>
      </c>
      <c r="F215" s="178">
        <f>+F84</f>
        <v>0</v>
      </c>
    </row>
    <row r="216" spans="1:6">
      <c r="A216" s="55" t="s">
        <v>6</v>
      </c>
      <c r="B216" s="175" t="str">
        <f>+B87</f>
        <v>V. ZGORNJI USTROJ</v>
      </c>
      <c r="C216" s="176" t="s">
        <v>21</v>
      </c>
      <c r="D216" s="177" t="s">
        <v>6</v>
      </c>
      <c r="E216" s="8" t="s">
        <v>21</v>
      </c>
      <c r="F216" s="178">
        <f>+F101</f>
        <v>0</v>
      </c>
    </row>
    <row r="217" spans="1:6">
      <c r="A217" s="55" t="s">
        <v>6</v>
      </c>
      <c r="B217" s="175" t="str">
        <f>+B104</f>
        <v>VI. ZIDARSKA DELA</v>
      </c>
      <c r="C217" s="176" t="s">
        <v>21</v>
      </c>
      <c r="D217" s="177" t="s">
        <v>6</v>
      </c>
      <c r="E217" s="8" t="s">
        <v>21</v>
      </c>
      <c r="F217" s="178">
        <f>+F110</f>
        <v>0</v>
      </c>
    </row>
    <row r="218" spans="1:6">
      <c r="A218" s="55" t="s">
        <v>6</v>
      </c>
      <c r="B218" s="175" t="str">
        <f>+B113</f>
        <v>VII. BETONSKA DELA</v>
      </c>
      <c r="C218" s="176" t="s">
        <v>21</v>
      </c>
      <c r="D218" s="177" t="s">
        <v>6</v>
      </c>
      <c r="E218" s="8" t="s">
        <v>21</v>
      </c>
      <c r="F218" s="178">
        <f>+F118</f>
        <v>0</v>
      </c>
    </row>
    <row r="219" spans="1:6">
      <c r="A219" s="55" t="s">
        <v>6</v>
      </c>
      <c r="B219" s="175" t="str">
        <f>+B121</f>
        <v>VIII. ASFALTERSKA DELA</v>
      </c>
      <c r="C219" s="176" t="s">
        <v>21</v>
      </c>
      <c r="D219" s="177" t="s">
        <v>6</v>
      </c>
      <c r="E219" s="8" t="s">
        <v>21</v>
      </c>
      <c r="F219" s="178">
        <f>+F136</f>
        <v>0</v>
      </c>
    </row>
    <row r="220" spans="1:6">
      <c r="A220" s="55" t="s">
        <v>6</v>
      </c>
      <c r="B220" s="175" t="str">
        <f>B139</f>
        <v>IX. KANALIZACIJA</v>
      </c>
      <c r="C220" s="176" t="s">
        <v>21</v>
      </c>
      <c r="D220" s="177" t="s">
        <v>6</v>
      </c>
      <c r="E220" s="8" t="s">
        <v>21</v>
      </c>
      <c r="F220" s="178">
        <f>F192</f>
        <v>0</v>
      </c>
    </row>
    <row r="221" spans="1:6" ht="15.75" thickBot="1">
      <c r="A221" s="55"/>
      <c r="B221" s="175" t="str">
        <f>+B195</f>
        <v>X. HORTIKULTURA</v>
      </c>
      <c r="C221" s="176"/>
      <c r="D221" s="177"/>
      <c r="E221" s="8"/>
      <c r="F221" s="178">
        <f>+F202</f>
        <v>0</v>
      </c>
    </row>
    <row r="222" spans="1:6" ht="15.75" thickTop="1">
      <c r="A222" s="55" t="s">
        <v>6</v>
      </c>
      <c r="B222" s="179" t="s">
        <v>20</v>
      </c>
      <c r="C222" s="180" t="s">
        <v>21</v>
      </c>
      <c r="D222" s="181" t="s">
        <v>6</v>
      </c>
      <c r="E222" s="9" t="s">
        <v>21</v>
      </c>
      <c r="F222" s="182">
        <f>SUM(F212:F221)</f>
        <v>0</v>
      </c>
    </row>
  </sheetData>
  <sheetProtection algorithmName="SHA-512" hashValue="TR9LzGm0+qRwgEjlr/+R8M6YgfkR5uCVA1tOPHC1llQfWJw+pLfR8vOc0UfVu3IZwOJvf21JMk0+0amNasNe8w==" saltValue="w3JnQkUQ2CUS6Yo/Yn0qJw==" spinCount="100000" sheet="1" objects="1" scenarios="1"/>
  <pageMargins left="0.7" right="0.7" top="0.75" bottom="0.75" header="0.3" footer="0.3"/>
  <pageSetup paperSize="9"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1D51-FB55-491A-AC95-CD124CF3DE75}">
  <sheetPr>
    <pageSetUpPr fitToPage="1"/>
  </sheetPr>
  <dimension ref="A1:I34"/>
  <sheetViews>
    <sheetView topLeftCell="A21" workbookViewId="0">
      <selection activeCell="E28" sqref="E28"/>
    </sheetView>
  </sheetViews>
  <sheetFormatPr defaultColWidth="9" defaultRowHeight="14.25"/>
  <cols>
    <col min="1" max="1" width="4.42578125" style="217" customWidth="1"/>
    <col min="2" max="2" width="40.7109375" style="231" customWidth="1"/>
    <col min="3" max="3" width="4.7109375" style="232" customWidth="1"/>
    <col min="4" max="4" width="7.7109375" style="233" customWidth="1"/>
    <col min="5" max="5" width="15.7109375" style="43" customWidth="1"/>
    <col min="6" max="6" width="15.28515625" style="234" customWidth="1"/>
    <col min="7" max="256" width="9" style="193"/>
    <col min="257" max="257" width="4.42578125" style="193" customWidth="1"/>
    <col min="258" max="258" width="40.7109375" style="193" customWidth="1"/>
    <col min="259" max="259" width="4.7109375" style="193" customWidth="1"/>
    <col min="260" max="260" width="7.7109375" style="193" customWidth="1"/>
    <col min="261" max="261" width="15.7109375" style="193" customWidth="1"/>
    <col min="262" max="262" width="15.28515625" style="193" customWidth="1"/>
    <col min="263" max="512" width="9" style="193"/>
    <col min="513" max="513" width="4.42578125" style="193" customWidth="1"/>
    <col min="514" max="514" width="40.7109375" style="193" customWidth="1"/>
    <col min="515" max="515" width="4.7109375" style="193" customWidth="1"/>
    <col min="516" max="516" width="7.7109375" style="193" customWidth="1"/>
    <col min="517" max="517" width="15.7109375" style="193" customWidth="1"/>
    <col min="518" max="518" width="15.28515625" style="193" customWidth="1"/>
    <col min="519" max="768" width="9" style="193"/>
    <col min="769" max="769" width="4.42578125" style="193" customWidth="1"/>
    <col min="770" max="770" width="40.7109375" style="193" customWidth="1"/>
    <col min="771" max="771" width="4.7109375" style="193" customWidth="1"/>
    <col min="772" max="772" width="7.7109375" style="193" customWidth="1"/>
    <col min="773" max="773" width="15.7109375" style="193" customWidth="1"/>
    <col min="774" max="774" width="15.28515625" style="193" customWidth="1"/>
    <col min="775" max="1024" width="9" style="193"/>
    <col min="1025" max="1025" width="4.42578125" style="193" customWidth="1"/>
    <col min="1026" max="1026" width="40.7109375" style="193" customWidth="1"/>
    <col min="1027" max="1027" width="4.7109375" style="193" customWidth="1"/>
    <col min="1028" max="1028" width="7.7109375" style="193" customWidth="1"/>
    <col min="1029" max="1029" width="15.7109375" style="193" customWidth="1"/>
    <col min="1030" max="1030" width="15.28515625" style="193" customWidth="1"/>
    <col min="1031" max="1280" width="9" style="193"/>
    <col min="1281" max="1281" width="4.42578125" style="193" customWidth="1"/>
    <col min="1282" max="1282" width="40.7109375" style="193" customWidth="1"/>
    <col min="1283" max="1283" width="4.7109375" style="193" customWidth="1"/>
    <col min="1284" max="1284" width="7.7109375" style="193" customWidth="1"/>
    <col min="1285" max="1285" width="15.7109375" style="193" customWidth="1"/>
    <col min="1286" max="1286" width="15.28515625" style="193" customWidth="1"/>
    <col min="1287" max="1536" width="9" style="193"/>
    <col min="1537" max="1537" width="4.42578125" style="193" customWidth="1"/>
    <col min="1538" max="1538" width="40.7109375" style="193" customWidth="1"/>
    <col min="1539" max="1539" width="4.7109375" style="193" customWidth="1"/>
    <col min="1540" max="1540" width="7.7109375" style="193" customWidth="1"/>
    <col min="1541" max="1541" width="15.7109375" style="193" customWidth="1"/>
    <col min="1542" max="1542" width="15.28515625" style="193" customWidth="1"/>
    <col min="1543" max="1792" width="9" style="193"/>
    <col min="1793" max="1793" width="4.42578125" style="193" customWidth="1"/>
    <col min="1794" max="1794" width="40.7109375" style="193" customWidth="1"/>
    <col min="1795" max="1795" width="4.7109375" style="193" customWidth="1"/>
    <col min="1796" max="1796" width="7.7109375" style="193" customWidth="1"/>
    <col min="1797" max="1797" width="15.7109375" style="193" customWidth="1"/>
    <col min="1798" max="1798" width="15.28515625" style="193" customWidth="1"/>
    <col min="1799" max="2048" width="9" style="193"/>
    <col min="2049" max="2049" width="4.42578125" style="193" customWidth="1"/>
    <col min="2050" max="2050" width="40.7109375" style="193" customWidth="1"/>
    <col min="2051" max="2051" width="4.7109375" style="193" customWidth="1"/>
    <col min="2052" max="2052" width="7.7109375" style="193" customWidth="1"/>
    <col min="2053" max="2053" width="15.7109375" style="193" customWidth="1"/>
    <col min="2054" max="2054" width="15.28515625" style="193" customWidth="1"/>
    <col min="2055" max="2304" width="9" style="193"/>
    <col min="2305" max="2305" width="4.42578125" style="193" customWidth="1"/>
    <col min="2306" max="2306" width="40.7109375" style="193" customWidth="1"/>
    <col min="2307" max="2307" width="4.7109375" style="193" customWidth="1"/>
    <col min="2308" max="2308" width="7.7109375" style="193" customWidth="1"/>
    <col min="2309" max="2309" width="15.7109375" style="193" customWidth="1"/>
    <col min="2310" max="2310" width="15.28515625" style="193" customWidth="1"/>
    <col min="2311" max="2560" width="9" style="193"/>
    <col min="2561" max="2561" width="4.42578125" style="193" customWidth="1"/>
    <col min="2562" max="2562" width="40.7109375" style="193" customWidth="1"/>
    <col min="2563" max="2563" width="4.7109375" style="193" customWidth="1"/>
    <col min="2564" max="2564" width="7.7109375" style="193" customWidth="1"/>
    <col min="2565" max="2565" width="15.7109375" style="193" customWidth="1"/>
    <col min="2566" max="2566" width="15.28515625" style="193" customWidth="1"/>
    <col min="2567" max="2816" width="9" style="193"/>
    <col min="2817" max="2817" width="4.42578125" style="193" customWidth="1"/>
    <col min="2818" max="2818" width="40.7109375" style="193" customWidth="1"/>
    <col min="2819" max="2819" width="4.7109375" style="193" customWidth="1"/>
    <col min="2820" max="2820" width="7.7109375" style="193" customWidth="1"/>
    <col min="2821" max="2821" width="15.7109375" style="193" customWidth="1"/>
    <col min="2822" max="2822" width="15.28515625" style="193" customWidth="1"/>
    <col min="2823" max="3072" width="9" style="193"/>
    <col min="3073" max="3073" width="4.42578125" style="193" customWidth="1"/>
    <col min="3074" max="3074" width="40.7109375" style="193" customWidth="1"/>
    <col min="3075" max="3075" width="4.7109375" style="193" customWidth="1"/>
    <col min="3076" max="3076" width="7.7109375" style="193" customWidth="1"/>
    <col min="3077" max="3077" width="15.7109375" style="193" customWidth="1"/>
    <col min="3078" max="3078" width="15.28515625" style="193" customWidth="1"/>
    <col min="3079" max="3328" width="9" style="193"/>
    <col min="3329" max="3329" width="4.42578125" style="193" customWidth="1"/>
    <col min="3330" max="3330" width="40.7109375" style="193" customWidth="1"/>
    <col min="3331" max="3331" width="4.7109375" style="193" customWidth="1"/>
    <col min="3332" max="3332" width="7.7109375" style="193" customWidth="1"/>
    <col min="3333" max="3333" width="15.7109375" style="193" customWidth="1"/>
    <col min="3334" max="3334" width="15.28515625" style="193" customWidth="1"/>
    <col min="3335" max="3584" width="9" style="193"/>
    <col min="3585" max="3585" width="4.42578125" style="193" customWidth="1"/>
    <col min="3586" max="3586" width="40.7109375" style="193" customWidth="1"/>
    <col min="3587" max="3587" width="4.7109375" style="193" customWidth="1"/>
    <col min="3588" max="3588" width="7.7109375" style="193" customWidth="1"/>
    <col min="3589" max="3589" width="15.7109375" style="193" customWidth="1"/>
    <col min="3590" max="3590" width="15.28515625" style="193" customWidth="1"/>
    <col min="3591" max="3840" width="9" style="193"/>
    <col min="3841" max="3841" width="4.42578125" style="193" customWidth="1"/>
    <col min="3842" max="3842" width="40.7109375" style="193" customWidth="1"/>
    <col min="3843" max="3843" width="4.7109375" style="193" customWidth="1"/>
    <col min="3844" max="3844" width="7.7109375" style="193" customWidth="1"/>
    <col min="3845" max="3845" width="15.7109375" style="193" customWidth="1"/>
    <col min="3846" max="3846" width="15.28515625" style="193" customWidth="1"/>
    <col min="3847" max="4096" width="9" style="193"/>
    <col min="4097" max="4097" width="4.42578125" style="193" customWidth="1"/>
    <col min="4098" max="4098" width="40.7109375" style="193" customWidth="1"/>
    <col min="4099" max="4099" width="4.7109375" style="193" customWidth="1"/>
    <col min="4100" max="4100" width="7.7109375" style="193" customWidth="1"/>
    <col min="4101" max="4101" width="15.7109375" style="193" customWidth="1"/>
    <col min="4102" max="4102" width="15.28515625" style="193" customWidth="1"/>
    <col min="4103" max="4352" width="9" style="193"/>
    <col min="4353" max="4353" width="4.42578125" style="193" customWidth="1"/>
    <col min="4354" max="4354" width="40.7109375" style="193" customWidth="1"/>
    <col min="4355" max="4355" width="4.7109375" style="193" customWidth="1"/>
    <col min="4356" max="4356" width="7.7109375" style="193" customWidth="1"/>
    <col min="4357" max="4357" width="15.7109375" style="193" customWidth="1"/>
    <col min="4358" max="4358" width="15.28515625" style="193" customWidth="1"/>
    <col min="4359" max="4608" width="9" style="193"/>
    <col min="4609" max="4609" width="4.42578125" style="193" customWidth="1"/>
    <col min="4610" max="4610" width="40.7109375" style="193" customWidth="1"/>
    <col min="4611" max="4611" width="4.7109375" style="193" customWidth="1"/>
    <col min="4612" max="4612" width="7.7109375" style="193" customWidth="1"/>
    <col min="4613" max="4613" width="15.7109375" style="193" customWidth="1"/>
    <col min="4614" max="4614" width="15.28515625" style="193" customWidth="1"/>
    <col min="4615" max="4864" width="9" style="193"/>
    <col min="4865" max="4865" width="4.42578125" style="193" customWidth="1"/>
    <col min="4866" max="4866" width="40.7109375" style="193" customWidth="1"/>
    <col min="4867" max="4867" width="4.7109375" style="193" customWidth="1"/>
    <col min="4868" max="4868" width="7.7109375" style="193" customWidth="1"/>
    <col min="4869" max="4869" width="15.7109375" style="193" customWidth="1"/>
    <col min="4870" max="4870" width="15.28515625" style="193" customWidth="1"/>
    <col min="4871" max="5120" width="9" style="193"/>
    <col min="5121" max="5121" width="4.42578125" style="193" customWidth="1"/>
    <col min="5122" max="5122" width="40.7109375" style="193" customWidth="1"/>
    <col min="5123" max="5123" width="4.7109375" style="193" customWidth="1"/>
    <col min="5124" max="5124" width="7.7109375" style="193" customWidth="1"/>
    <col min="5125" max="5125" width="15.7109375" style="193" customWidth="1"/>
    <col min="5126" max="5126" width="15.28515625" style="193" customWidth="1"/>
    <col min="5127" max="5376" width="9" style="193"/>
    <col min="5377" max="5377" width="4.42578125" style="193" customWidth="1"/>
    <col min="5378" max="5378" width="40.7109375" style="193" customWidth="1"/>
    <col min="5379" max="5379" width="4.7109375" style="193" customWidth="1"/>
    <col min="5380" max="5380" width="7.7109375" style="193" customWidth="1"/>
    <col min="5381" max="5381" width="15.7109375" style="193" customWidth="1"/>
    <col min="5382" max="5382" width="15.28515625" style="193" customWidth="1"/>
    <col min="5383" max="5632" width="9" style="193"/>
    <col min="5633" max="5633" width="4.42578125" style="193" customWidth="1"/>
    <col min="5634" max="5634" width="40.7109375" style="193" customWidth="1"/>
    <col min="5635" max="5635" width="4.7109375" style="193" customWidth="1"/>
    <col min="5636" max="5636" width="7.7109375" style="193" customWidth="1"/>
    <col min="5637" max="5637" width="15.7109375" style="193" customWidth="1"/>
    <col min="5638" max="5638" width="15.28515625" style="193" customWidth="1"/>
    <col min="5639" max="5888" width="9" style="193"/>
    <col min="5889" max="5889" width="4.42578125" style="193" customWidth="1"/>
    <col min="5890" max="5890" width="40.7109375" style="193" customWidth="1"/>
    <col min="5891" max="5891" width="4.7109375" style="193" customWidth="1"/>
    <col min="5892" max="5892" width="7.7109375" style="193" customWidth="1"/>
    <col min="5893" max="5893" width="15.7109375" style="193" customWidth="1"/>
    <col min="5894" max="5894" width="15.28515625" style="193" customWidth="1"/>
    <col min="5895" max="6144" width="9" style="193"/>
    <col min="6145" max="6145" width="4.42578125" style="193" customWidth="1"/>
    <col min="6146" max="6146" width="40.7109375" style="193" customWidth="1"/>
    <col min="6147" max="6147" width="4.7109375" style="193" customWidth="1"/>
    <col min="6148" max="6148" width="7.7109375" style="193" customWidth="1"/>
    <col min="6149" max="6149" width="15.7109375" style="193" customWidth="1"/>
    <col min="6150" max="6150" width="15.28515625" style="193" customWidth="1"/>
    <col min="6151" max="6400" width="9" style="193"/>
    <col min="6401" max="6401" width="4.42578125" style="193" customWidth="1"/>
    <col min="6402" max="6402" width="40.7109375" style="193" customWidth="1"/>
    <col min="6403" max="6403" width="4.7109375" style="193" customWidth="1"/>
    <col min="6404" max="6404" width="7.7109375" style="193" customWidth="1"/>
    <col min="6405" max="6405" width="15.7109375" style="193" customWidth="1"/>
    <col min="6406" max="6406" width="15.28515625" style="193" customWidth="1"/>
    <col min="6407" max="6656" width="9" style="193"/>
    <col min="6657" max="6657" width="4.42578125" style="193" customWidth="1"/>
    <col min="6658" max="6658" width="40.7109375" style="193" customWidth="1"/>
    <col min="6659" max="6659" width="4.7109375" style="193" customWidth="1"/>
    <col min="6660" max="6660" width="7.7109375" style="193" customWidth="1"/>
    <col min="6661" max="6661" width="15.7109375" style="193" customWidth="1"/>
    <col min="6662" max="6662" width="15.28515625" style="193" customWidth="1"/>
    <col min="6663" max="6912" width="9" style="193"/>
    <col min="6913" max="6913" width="4.42578125" style="193" customWidth="1"/>
    <col min="6914" max="6914" width="40.7109375" style="193" customWidth="1"/>
    <col min="6915" max="6915" width="4.7109375" style="193" customWidth="1"/>
    <col min="6916" max="6916" width="7.7109375" style="193" customWidth="1"/>
    <col min="6917" max="6917" width="15.7109375" style="193" customWidth="1"/>
    <col min="6918" max="6918" width="15.28515625" style="193" customWidth="1"/>
    <col min="6919" max="7168" width="9" style="193"/>
    <col min="7169" max="7169" width="4.42578125" style="193" customWidth="1"/>
    <col min="7170" max="7170" width="40.7109375" style="193" customWidth="1"/>
    <col min="7171" max="7171" width="4.7109375" style="193" customWidth="1"/>
    <col min="7172" max="7172" width="7.7109375" style="193" customWidth="1"/>
    <col min="7173" max="7173" width="15.7109375" style="193" customWidth="1"/>
    <col min="7174" max="7174" width="15.28515625" style="193" customWidth="1"/>
    <col min="7175" max="7424" width="9" style="193"/>
    <col min="7425" max="7425" width="4.42578125" style="193" customWidth="1"/>
    <col min="7426" max="7426" width="40.7109375" style="193" customWidth="1"/>
    <col min="7427" max="7427" width="4.7109375" style="193" customWidth="1"/>
    <col min="7428" max="7428" width="7.7109375" style="193" customWidth="1"/>
    <col min="7429" max="7429" width="15.7109375" style="193" customWidth="1"/>
    <col min="7430" max="7430" width="15.28515625" style="193" customWidth="1"/>
    <col min="7431" max="7680" width="9" style="193"/>
    <col min="7681" max="7681" width="4.42578125" style="193" customWidth="1"/>
    <col min="7682" max="7682" width="40.7109375" style="193" customWidth="1"/>
    <col min="7683" max="7683" width="4.7109375" style="193" customWidth="1"/>
    <col min="7684" max="7684" width="7.7109375" style="193" customWidth="1"/>
    <col min="7685" max="7685" width="15.7109375" style="193" customWidth="1"/>
    <col min="7686" max="7686" width="15.28515625" style="193" customWidth="1"/>
    <col min="7687" max="7936" width="9" style="193"/>
    <col min="7937" max="7937" width="4.42578125" style="193" customWidth="1"/>
    <col min="7938" max="7938" width="40.7109375" style="193" customWidth="1"/>
    <col min="7939" max="7939" width="4.7109375" style="193" customWidth="1"/>
    <col min="7940" max="7940" width="7.7109375" style="193" customWidth="1"/>
    <col min="7941" max="7941" width="15.7109375" style="193" customWidth="1"/>
    <col min="7942" max="7942" width="15.28515625" style="193" customWidth="1"/>
    <col min="7943" max="8192" width="9" style="193"/>
    <col min="8193" max="8193" width="4.42578125" style="193" customWidth="1"/>
    <col min="8194" max="8194" width="40.7109375" style="193" customWidth="1"/>
    <col min="8195" max="8195" width="4.7109375" style="193" customWidth="1"/>
    <col min="8196" max="8196" width="7.7109375" style="193" customWidth="1"/>
    <col min="8197" max="8197" width="15.7109375" style="193" customWidth="1"/>
    <col min="8198" max="8198" width="15.28515625" style="193" customWidth="1"/>
    <col min="8199" max="8448" width="9" style="193"/>
    <col min="8449" max="8449" width="4.42578125" style="193" customWidth="1"/>
    <col min="8450" max="8450" width="40.7109375" style="193" customWidth="1"/>
    <col min="8451" max="8451" width="4.7109375" style="193" customWidth="1"/>
    <col min="8452" max="8452" width="7.7109375" style="193" customWidth="1"/>
    <col min="8453" max="8453" width="15.7109375" style="193" customWidth="1"/>
    <col min="8454" max="8454" width="15.28515625" style="193" customWidth="1"/>
    <col min="8455" max="8704" width="9" style="193"/>
    <col min="8705" max="8705" width="4.42578125" style="193" customWidth="1"/>
    <col min="8706" max="8706" width="40.7109375" style="193" customWidth="1"/>
    <col min="8707" max="8707" width="4.7109375" style="193" customWidth="1"/>
    <col min="8708" max="8708" width="7.7109375" style="193" customWidth="1"/>
    <col min="8709" max="8709" width="15.7109375" style="193" customWidth="1"/>
    <col min="8710" max="8710" width="15.28515625" style="193" customWidth="1"/>
    <col min="8711" max="8960" width="9" style="193"/>
    <col min="8961" max="8961" width="4.42578125" style="193" customWidth="1"/>
    <col min="8962" max="8962" width="40.7109375" style="193" customWidth="1"/>
    <col min="8963" max="8963" width="4.7109375" style="193" customWidth="1"/>
    <col min="8964" max="8964" width="7.7109375" style="193" customWidth="1"/>
    <col min="8965" max="8965" width="15.7109375" style="193" customWidth="1"/>
    <col min="8966" max="8966" width="15.28515625" style="193" customWidth="1"/>
    <col min="8967" max="9216" width="9" style="193"/>
    <col min="9217" max="9217" width="4.42578125" style="193" customWidth="1"/>
    <col min="9218" max="9218" width="40.7109375" style="193" customWidth="1"/>
    <col min="9219" max="9219" width="4.7109375" style="193" customWidth="1"/>
    <col min="9220" max="9220" width="7.7109375" style="193" customWidth="1"/>
    <col min="9221" max="9221" width="15.7109375" style="193" customWidth="1"/>
    <col min="9222" max="9222" width="15.28515625" style="193" customWidth="1"/>
    <col min="9223" max="9472" width="9" style="193"/>
    <col min="9473" max="9473" width="4.42578125" style="193" customWidth="1"/>
    <col min="9474" max="9474" width="40.7109375" style="193" customWidth="1"/>
    <col min="9475" max="9475" width="4.7109375" style="193" customWidth="1"/>
    <col min="9476" max="9476" width="7.7109375" style="193" customWidth="1"/>
    <col min="9477" max="9477" width="15.7109375" style="193" customWidth="1"/>
    <col min="9478" max="9478" width="15.28515625" style="193" customWidth="1"/>
    <col min="9479" max="9728" width="9" style="193"/>
    <col min="9729" max="9729" width="4.42578125" style="193" customWidth="1"/>
    <col min="9730" max="9730" width="40.7109375" style="193" customWidth="1"/>
    <col min="9731" max="9731" width="4.7109375" style="193" customWidth="1"/>
    <col min="9732" max="9732" width="7.7109375" style="193" customWidth="1"/>
    <col min="9733" max="9733" width="15.7109375" style="193" customWidth="1"/>
    <col min="9734" max="9734" width="15.28515625" style="193" customWidth="1"/>
    <col min="9735" max="9984" width="9" style="193"/>
    <col min="9985" max="9985" width="4.42578125" style="193" customWidth="1"/>
    <col min="9986" max="9986" width="40.7109375" style="193" customWidth="1"/>
    <col min="9987" max="9987" width="4.7109375" style="193" customWidth="1"/>
    <col min="9988" max="9988" width="7.7109375" style="193" customWidth="1"/>
    <col min="9989" max="9989" width="15.7109375" style="193" customWidth="1"/>
    <col min="9990" max="9990" width="15.28515625" style="193" customWidth="1"/>
    <col min="9991" max="10240" width="9" style="193"/>
    <col min="10241" max="10241" width="4.42578125" style="193" customWidth="1"/>
    <col min="10242" max="10242" width="40.7109375" style="193" customWidth="1"/>
    <col min="10243" max="10243" width="4.7109375" style="193" customWidth="1"/>
    <col min="10244" max="10244" width="7.7109375" style="193" customWidth="1"/>
    <col min="10245" max="10245" width="15.7109375" style="193" customWidth="1"/>
    <col min="10246" max="10246" width="15.28515625" style="193" customWidth="1"/>
    <col min="10247" max="10496" width="9" style="193"/>
    <col min="10497" max="10497" width="4.42578125" style="193" customWidth="1"/>
    <col min="10498" max="10498" width="40.7109375" style="193" customWidth="1"/>
    <col min="10499" max="10499" width="4.7109375" style="193" customWidth="1"/>
    <col min="10500" max="10500" width="7.7109375" style="193" customWidth="1"/>
    <col min="10501" max="10501" width="15.7109375" style="193" customWidth="1"/>
    <col min="10502" max="10502" width="15.28515625" style="193" customWidth="1"/>
    <col min="10503" max="10752" width="9" style="193"/>
    <col min="10753" max="10753" width="4.42578125" style="193" customWidth="1"/>
    <col min="10754" max="10754" width="40.7109375" style="193" customWidth="1"/>
    <col min="10755" max="10755" width="4.7109375" style="193" customWidth="1"/>
    <col min="10756" max="10756" width="7.7109375" style="193" customWidth="1"/>
    <col min="10757" max="10757" width="15.7109375" style="193" customWidth="1"/>
    <col min="10758" max="10758" width="15.28515625" style="193" customWidth="1"/>
    <col min="10759" max="11008" width="9" style="193"/>
    <col min="11009" max="11009" width="4.42578125" style="193" customWidth="1"/>
    <col min="11010" max="11010" width="40.7109375" style="193" customWidth="1"/>
    <col min="11011" max="11011" width="4.7109375" style="193" customWidth="1"/>
    <col min="11012" max="11012" width="7.7109375" style="193" customWidth="1"/>
    <col min="11013" max="11013" width="15.7109375" style="193" customWidth="1"/>
    <col min="11014" max="11014" width="15.28515625" style="193" customWidth="1"/>
    <col min="11015" max="11264" width="9" style="193"/>
    <col min="11265" max="11265" width="4.42578125" style="193" customWidth="1"/>
    <col min="11266" max="11266" width="40.7109375" style="193" customWidth="1"/>
    <col min="11267" max="11267" width="4.7109375" style="193" customWidth="1"/>
    <col min="11268" max="11268" width="7.7109375" style="193" customWidth="1"/>
    <col min="11269" max="11269" width="15.7109375" style="193" customWidth="1"/>
    <col min="11270" max="11270" width="15.28515625" style="193" customWidth="1"/>
    <col min="11271" max="11520" width="9" style="193"/>
    <col min="11521" max="11521" width="4.42578125" style="193" customWidth="1"/>
    <col min="11522" max="11522" width="40.7109375" style="193" customWidth="1"/>
    <col min="11523" max="11523" width="4.7109375" style="193" customWidth="1"/>
    <col min="11524" max="11524" width="7.7109375" style="193" customWidth="1"/>
    <col min="11525" max="11525" width="15.7109375" style="193" customWidth="1"/>
    <col min="11526" max="11526" width="15.28515625" style="193" customWidth="1"/>
    <col min="11527" max="11776" width="9" style="193"/>
    <col min="11777" max="11777" width="4.42578125" style="193" customWidth="1"/>
    <col min="11778" max="11778" width="40.7109375" style="193" customWidth="1"/>
    <col min="11779" max="11779" width="4.7109375" style="193" customWidth="1"/>
    <col min="11780" max="11780" width="7.7109375" style="193" customWidth="1"/>
    <col min="11781" max="11781" width="15.7109375" style="193" customWidth="1"/>
    <col min="11782" max="11782" width="15.28515625" style="193" customWidth="1"/>
    <col min="11783" max="12032" width="9" style="193"/>
    <col min="12033" max="12033" width="4.42578125" style="193" customWidth="1"/>
    <col min="12034" max="12034" width="40.7109375" style="193" customWidth="1"/>
    <col min="12035" max="12035" width="4.7109375" style="193" customWidth="1"/>
    <col min="12036" max="12036" width="7.7109375" style="193" customWidth="1"/>
    <col min="12037" max="12037" width="15.7109375" style="193" customWidth="1"/>
    <col min="12038" max="12038" width="15.28515625" style="193" customWidth="1"/>
    <col min="12039" max="12288" width="9" style="193"/>
    <col min="12289" max="12289" width="4.42578125" style="193" customWidth="1"/>
    <col min="12290" max="12290" width="40.7109375" style="193" customWidth="1"/>
    <col min="12291" max="12291" width="4.7109375" style="193" customWidth="1"/>
    <col min="12292" max="12292" width="7.7109375" style="193" customWidth="1"/>
    <col min="12293" max="12293" width="15.7109375" style="193" customWidth="1"/>
    <col min="12294" max="12294" width="15.28515625" style="193" customWidth="1"/>
    <col min="12295" max="12544" width="9" style="193"/>
    <col min="12545" max="12545" width="4.42578125" style="193" customWidth="1"/>
    <col min="12546" max="12546" width="40.7109375" style="193" customWidth="1"/>
    <col min="12547" max="12547" width="4.7109375" style="193" customWidth="1"/>
    <col min="12548" max="12548" width="7.7109375" style="193" customWidth="1"/>
    <col min="12549" max="12549" width="15.7109375" style="193" customWidth="1"/>
    <col min="12550" max="12550" width="15.28515625" style="193" customWidth="1"/>
    <col min="12551" max="12800" width="9" style="193"/>
    <col min="12801" max="12801" width="4.42578125" style="193" customWidth="1"/>
    <col min="12802" max="12802" width="40.7109375" style="193" customWidth="1"/>
    <col min="12803" max="12803" width="4.7109375" style="193" customWidth="1"/>
    <col min="12804" max="12804" width="7.7109375" style="193" customWidth="1"/>
    <col min="12805" max="12805" width="15.7109375" style="193" customWidth="1"/>
    <col min="12806" max="12806" width="15.28515625" style="193" customWidth="1"/>
    <col min="12807" max="13056" width="9" style="193"/>
    <col min="13057" max="13057" width="4.42578125" style="193" customWidth="1"/>
    <col min="13058" max="13058" width="40.7109375" style="193" customWidth="1"/>
    <col min="13059" max="13059" width="4.7109375" style="193" customWidth="1"/>
    <col min="13060" max="13060" width="7.7109375" style="193" customWidth="1"/>
    <col min="13061" max="13061" width="15.7109375" style="193" customWidth="1"/>
    <col min="13062" max="13062" width="15.28515625" style="193" customWidth="1"/>
    <col min="13063" max="13312" width="9" style="193"/>
    <col min="13313" max="13313" width="4.42578125" style="193" customWidth="1"/>
    <col min="13314" max="13314" width="40.7109375" style="193" customWidth="1"/>
    <col min="13315" max="13315" width="4.7109375" style="193" customWidth="1"/>
    <col min="13316" max="13316" width="7.7109375" style="193" customWidth="1"/>
    <col min="13317" max="13317" width="15.7109375" style="193" customWidth="1"/>
    <col min="13318" max="13318" width="15.28515625" style="193" customWidth="1"/>
    <col min="13319" max="13568" width="9" style="193"/>
    <col min="13569" max="13569" width="4.42578125" style="193" customWidth="1"/>
    <col min="13570" max="13570" width="40.7109375" style="193" customWidth="1"/>
    <col min="13571" max="13571" width="4.7109375" style="193" customWidth="1"/>
    <col min="13572" max="13572" width="7.7109375" style="193" customWidth="1"/>
    <col min="13573" max="13573" width="15.7109375" style="193" customWidth="1"/>
    <col min="13574" max="13574" width="15.28515625" style="193" customWidth="1"/>
    <col min="13575" max="13824" width="9" style="193"/>
    <col min="13825" max="13825" width="4.42578125" style="193" customWidth="1"/>
    <col min="13826" max="13826" width="40.7109375" style="193" customWidth="1"/>
    <col min="13827" max="13827" width="4.7109375" style="193" customWidth="1"/>
    <col min="13828" max="13828" width="7.7109375" style="193" customWidth="1"/>
    <col min="13829" max="13829" width="15.7109375" style="193" customWidth="1"/>
    <col min="13830" max="13830" width="15.28515625" style="193" customWidth="1"/>
    <col min="13831" max="14080" width="9" style="193"/>
    <col min="14081" max="14081" width="4.42578125" style="193" customWidth="1"/>
    <col min="14082" max="14082" width="40.7109375" style="193" customWidth="1"/>
    <col min="14083" max="14083" width="4.7109375" style="193" customWidth="1"/>
    <col min="14084" max="14084" width="7.7109375" style="193" customWidth="1"/>
    <col min="14085" max="14085" width="15.7109375" style="193" customWidth="1"/>
    <col min="14086" max="14086" width="15.28515625" style="193" customWidth="1"/>
    <col min="14087" max="14336" width="9" style="193"/>
    <col min="14337" max="14337" width="4.42578125" style="193" customWidth="1"/>
    <col min="14338" max="14338" width="40.7109375" style="193" customWidth="1"/>
    <col min="14339" max="14339" width="4.7109375" style="193" customWidth="1"/>
    <col min="14340" max="14340" width="7.7109375" style="193" customWidth="1"/>
    <col min="14341" max="14341" width="15.7109375" style="193" customWidth="1"/>
    <col min="14342" max="14342" width="15.28515625" style="193" customWidth="1"/>
    <col min="14343" max="14592" width="9" style="193"/>
    <col min="14593" max="14593" width="4.42578125" style="193" customWidth="1"/>
    <col min="14594" max="14594" width="40.7109375" style="193" customWidth="1"/>
    <col min="14595" max="14595" width="4.7109375" style="193" customWidth="1"/>
    <col min="14596" max="14596" width="7.7109375" style="193" customWidth="1"/>
    <col min="14597" max="14597" width="15.7109375" style="193" customWidth="1"/>
    <col min="14598" max="14598" width="15.28515625" style="193" customWidth="1"/>
    <col min="14599" max="14848" width="9" style="193"/>
    <col min="14849" max="14849" width="4.42578125" style="193" customWidth="1"/>
    <col min="14850" max="14850" width="40.7109375" style="193" customWidth="1"/>
    <col min="14851" max="14851" width="4.7109375" style="193" customWidth="1"/>
    <col min="14852" max="14852" width="7.7109375" style="193" customWidth="1"/>
    <col min="14853" max="14853" width="15.7109375" style="193" customWidth="1"/>
    <col min="14854" max="14854" width="15.28515625" style="193" customWidth="1"/>
    <col min="14855" max="15104" width="9" style="193"/>
    <col min="15105" max="15105" width="4.42578125" style="193" customWidth="1"/>
    <col min="15106" max="15106" width="40.7109375" style="193" customWidth="1"/>
    <col min="15107" max="15107" width="4.7109375" style="193" customWidth="1"/>
    <col min="15108" max="15108" width="7.7109375" style="193" customWidth="1"/>
    <col min="15109" max="15109" width="15.7109375" style="193" customWidth="1"/>
    <col min="15110" max="15110" width="15.28515625" style="193" customWidth="1"/>
    <col min="15111" max="15360" width="9" style="193"/>
    <col min="15361" max="15361" width="4.42578125" style="193" customWidth="1"/>
    <col min="15362" max="15362" width="40.7109375" style="193" customWidth="1"/>
    <col min="15363" max="15363" width="4.7109375" style="193" customWidth="1"/>
    <col min="15364" max="15364" width="7.7109375" style="193" customWidth="1"/>
    <col min="15365" max="15365" width="15.7109375" style="193" customWidth="1"/>
    <col min="15366" max="15366" width="15.28515625" style="193" customWidth="1"/>
    <col min="15367" max="15616" width="9" style="193"/>
    <col min="15617" max="15617" width="4.42578125" style="193" customWidth="1"/>
    <col min="15618" max="15618" width="40.7109375" style="193" customWidth="1"/>
    <col min="15619" max="15619" width="4.7109375" style="193" customWidth="1"/>
    <col min="15620" max="15620" width="7.7109375" style="193" customWidth="1"/>
    <col min="15621" max="15621" width="15.7109375" style="193" customWidth="1"/>
    <col min="15622" max="15622" width="15.28515625" style="193" customWidth="1"/>
    <col min="15623" max="15872" width="9" style="193"/>
    <col min="15873" max="15873" width="4.42578125" style="193" customWidth="1"/>
    <col min="15874" max="15874" width="40.7109375" style="193" customWidth="1"/>
    <col min="15875" max="15875" width="4.7109375" style="193" customWidth="1"/>
    <col min="15876" max="15876" width="7.7109375" style="193" customWidth="1"/>
    <col min="15877" max="15877" width="15.7109375" style="193" customWidth="1"/>
    <col min="15878" max="15878" width="15.28515625" style="193" customWidth="1"/>
    <col min="15879" max="16128" width="9" style="193"/>
    <col min="16129" max="16129" width="4.42578125" style="193" customWidth="1"/>
    <col min="16130" max="16130" width="40.7109375" style="193" customWidth="1"/>
    <col min="16131" max="16131" width="4.7109375" style="193" customWidth="1"/>
    <col min="16132" max="16132" width="7.7109375" style="193" customWidth="1"/>
    <col min="16133" max="16133" width="15.7109375" style="193" customWidth="1"/>
    <col min="16134" max="16134" width="15.28515625" style="193" customWidth="1"/>
    <col min="16135" max="16384" width="9" style="193"/>
  </cols>
  <sheetData>
    <row r="1" spans="1:6" s="188" customFormat="1">
      <c r="D1" s="189"/>
      <c r="E1" s="235"/>
      <c r="F1" s="135"/>
    </row>
    <row r="2" spans="1:6" s="188" customFormat="1">
      <c r="A2" s="190"/>
      <c r="B2" s="190"/>
      <c r="C2" s="190"/>
      <c r="D2" s="191"/>
      <c r="E2" s="236"/>
      <c r="F2" s="135"/>
    </row>
    <row r="3" spans="1:6" s="188" customFormat="1">
      <c r="A3" s="125"/>
      <c r="B3" s="125"/>
      <c r="C3" s="125"/>
      <c r="D3" s="126"/>
      <c r="E3" s="183"/>
      <c r="F3" s="127"/>
    </row>
    <row r="4" spans="1:6" s="192" customFormat="1" ht="15">
      <c r="A4" s="129"/>
      <c r="B4" s="130" t="s">
        <v>0</v>
      </c>
      <c r="C4" s="131" t="s">
        <v>1</v>
      </c>
      <c r="D4" s="132" t="s">
        <v>2</v>
      </c>
      <c r="E4" s="184" t="s">
        <v>3</v>
      </c>
      <c r="F4" s="133" t="s">
        <v>4</v>
      </c>
    </row>
    <row r="5" spans="1:6">
      <c r="A5" s="11"/>
      <c r="B5" s="134" t="s">
        <v>24</v>
      </c>
      <c r="C5" s="12"/>
      <c r="D5" s="13"/>
      <c r="E5" s="185"/>
      <c r="F5" s="135"/>
    </row>
    <row r="6" spans="1:6">
      <c r="A6" s="194"/>
      <c r="B6" s="195"/>
      <c r="C6" s="196"/>
      <c r="D6" s="197"/>
      <c r="E6" s="237"/>
      <c r="F6" s="135"/>
    </row>
    <row r="7" spans="1:6" ht="15">
      <c r="A7" s="198"/>
      <c r="B7" s="199" t="s">
        <v>125</v>
      </c>
      <c r="C7" s="200"/>
      <c r="D7" s="34"/>
      <c r="E7" s="35"/>
      <c r="F7" s="201"/>
    </row>
    <row r="8" spans="1:6">
      <c r="A8" s="202"/>
      <c r="B8" s="203"/>
      <c r="C8" s="200"/>
      <c r="D8" s="204"/>
      <c r="E8" s="35"/>
      <c r="F8" s="205"/>
    </row>
    <row r="9" spans="1:6" ht="28.5">
      <c r="A9" s="189">
        <f>IF(B8="",MAX($A$8:A8)+1,"")</f>
        <v>1</v>
      </c>
      <c r="B9" s="203" t="s">
        <v>126</v>
      </c>
      <c r="C9" s="206" t="s">
        <v>127</v>
      </c>
      <c r="D9" s="204">
        <v>151</v>
      </c>
      <c r="E9" s="238">
        <v>0</v>
      </c>
      <c r="F9" s="201">
        <f>IF(B9="REKAPITULACIJA",+SUM(F$6:F8),IF(E9=" ","",+D9*E9))</f>
        <v>0</v>
      </c>
    </row>
    <row r="10" spans="1:6" s="209" customFormat="1">
      <c r="A10" s="207"/>
      <c r="B10" s="208"/>
      <c r="C10" s="206"/>
      <c r="D10" s="36"/>
      <c r="E10" s="37"/>
      <c r="F10" s="135"/>
    </row>
    <row r="11" spans="1:6" ht="28.5">
      <c r="A11" s="189">
        <f>IF(B10="",MAX($A$8:A10)+1,"")</f>
        <v>2</v>
      </c>
      <c r="B11" s="203" t="s">
        <v>128</v>
      </c>
      <c r="C11" s="200" t="s">
        <v>127</v>
      </c>
      <c r="D11" s="204">
        <v>142</v>
      </c>
      <c r="E11" s="238">
        <v>0</v>
      </c>
      <c r="F11" s="201" t="str">
        <f>IF((D11*E11)=0," ",(D11*E11))</f>
        <v xml:space="preserve"> </v>
      </c>
    </row>
    <row r="12" spans="1:6" s="212" customFormat="1" ht="15">
      <c r="A12" s="210" t="s">
        <v>6</v>
      </c>
      <c r="B12" s="210"/>
      <c r="C12" s="210"/>
      <c r="D12" s="211"/>
      <c r="E12" s="38"/>
      <c r="F12" s="135"/>
    </row>
    <row r="13" spans="1:6" ht="28.5">
      <c r="A13" s="189">
        <f>IF(B12="",MAX($A$8:A12)+1,"")</f>
        <v>3</v>
      </c>
      <c r="B13" s="213" t="s">
        <v>129</v>
      </c>
      <c r="C13" s="200" t="s">
        <v>49</v>
      </c>
      <c r="D13" s="204">
        <v>6</v>
      </c>
      <c r="E13" s="238">
        <v>0</v>
      </c>
      <c r="F13" s="201">
        <f>IF(E13=" "," ",+D13*E13)</f>
        <v>0</v>
      </c>
    </row>
    <row r="14" spans="1:6" s="212" customFormat="1" ht="15">
      <c r="A14" s="210" t="s">
        <v>6</v>
      </c>
      <c r="B14" s="210"/>
      <c r="C14" s="210"/>
      <c r="D14" s="211"/>
      <c r="E14" s="38"/>
      <c r="F14" s="201"/>
    </row>
    <row r="15" spans="1:6" ht="28.5">
      <c r="A15" s="189">
        <f>IF(B14="",MAX($A$8:A14)+1,"")</f>
        <v>4</v>
      </c>
      <c r="B15" s="203" t="s">
        <v>130</v>
      </c>
      <c r="C15" s="200" t="s">
        <v>49</v>
      </c>
      <c r="D15" s="204">
        <v>5</v>
      </c>
      <c r="E15" s="238">
        <v>0</v>
      </c>
      <c r="F15" s="201">
        <f>IF(E15=" "," ",+D15*E15)</f>
        <v>0</v>
      </c>
    </row>
    <row r="16" spans="1:6" s="212" customFormat="1" ht="15">
      <c r="A16" s="210" t="s">
        <v>6</v>
      </c>
      <c r="B16" s="210"/>
      <c r="C16" s="210"/>
      <c r="D16" s="211"/>
      <c r="E16" s="38"/>
      <c r="F16" s="201"/>
    </row>
    <row r="17" spans="1:9" ht="57">
      <c r="A17" s="189">
        <f>IF(B16="",MAX($A$8:A16)+1,"")</f>
        <v>5</v>
      </c>
      <c r="B17" s="203" t="s">
        <v>131</v>
      </c>
      <c r="C17" s="200" t="s">
        <v>37</v>
      </c>
      <c r="D17" s="204">
        <v>1</v>
      </c>
      <c r="E17" s="238">
        <v>0</v>
      </c>
      <c r="F17" s="201">
        <f>IF(E17=" "," ",+D17*E17)</f>
        <v>0</v>
      </c>
    </row>
    <row r="18" spans="1:9">
      <c r="A18" s="214"/>
      <c r="B18" s="39"/>
      <c r="C18" s="40"/>
      <c r="D18" s="41"/>
      <c r="E18" s="42"/>
      <c r="F18" s="201"/>
    </row>
    <row r="19" spans="1:9" s="216" customFormat="1" ht="57">
      <c r="A19" s="215">
        <f>1+A15</f>
        <v>5</v>
      </c>
      <c r="B19" s="203" t="s">
        <v>132</v>
      </c>
      <c r="C19" s="40" t="s">
        <v>49</v>
      </c>
      <c r="D19" s="41">
        <v>5</v>
      </c>
      <c r="E19" s="238">
        <v>0</v>
      </c>
      <c r="F19" s="201">
        <f>D19*E19</f>
        <v>0</v>
      </c>
    </row>
    <row r="20" spans="1:9" s="216" customFormat="1" ht="28.5">
      <c r="A20" s="215"/>
      <c r="B20" s="203" t="s">
        <v>133</v>
      </c>
      <c r="C20" s="40"/>
      <c r="D20" s="41"/>
      <c r="E20" s="239"/>
      <c r="F20" s="201"/>
    </row>
    <row r="21" spans="1:9" s="216" customFormat="1" ht="57">
      <c r="A21" s="215"/>
      <c r="B21" s="203" t="s">
        <v>134</v>
      </c>
      <c r="C21" s="40"/>
      <c r="D21" s="41"/>
      <c r="E21" s="239"/>
      <c r="F21" s="201"/>
    </row>
    <row r="22" spans="1:9" s="216" customFormat="1">
      <c r="A22" s="217"/>
      <c r="B22" s="39"/>
      <c r="C22" s="40"/>
      <c r="D22" s="41"/>
      <c r="E22" s="43"/>
      <c r="F22" s="201"/>
    </row>
    <row r="23" spans="1:9" s="216" customFormat="1" ht="71.25">
      <c r="A23" s="189">
        <f>IF(B22="",MAX($A$8:A22)+1,"")</f>
        <v>6</v>
      </c>
      <c r="B23" s="44" t="s">
        <v>135</v>
      </c>
      <c r="C23" s="40" t="s">
        <v>49</v>
      </c>
      <c r="D23" s="41">
        <v>1</v>
      </c>
      <c r="E23" s="238">
        <v>0</v>
      </c>
      <c r="F23" s="201">
        <f>D23*E23</f>
        <v>0</v>
      </c>
    </row>
    <row r="24" spans="1:9" s="209" customFormat="1">
      <c r="A24" s="217"/>
      <c r="B24" s="218"/>
      <c r="C24" s="40"/>
      <c r="D24" s="36"/>
      <c r="E24" s="37"/>
      <c r="F24" s="201"/>
      <c r="I24" s="216"/>
    </row>
    <row r="25" spans="1:9" s="212" customFormat="1" ht="71.25">
      <c r="A25" s="189">
        <f>IF(B24="",MAX($A$8:A24)+1,"")</f>
        <v>7</v>
      </c>
      <c r="B25" s="44" t="s">
        <v>136</v>
      </c>
      <c r="C25" s="200" t="s">
        <v>37</v>
      </c>
      <c r="D25" s="204">
        <v>1</v>
      </c>
      <c r="E25" s="238">
        <v>0</v>
      </c>
      <c r="F25" s="201">
        <f>D25*E25</f>
        <v>0</v>
      </c>
      <c r="I25" s="216"/>
    </row>
    <row r="26" spans="1:9" s="212" customFormat="1" ht="15">
      <c r="A26" s="210"/>
      <c r="B26" s="219"/>
      <c r="C26" s="210"/>
      <c r="D26" s="45"/>
      <c r="E26" s="38"/>
      <c r="F26" s="201"/>
    </row>
    <row r="27" spans="1:9" ht="57">
      <c r="A27" s="189">
        <v>8</v>
      </c>
      <c r="B27" s="220" t="s">
        <v>137</v>
      </c>
      <c r="C27" s="200" t="s">
        <v>37</v>
      </c>
      <c r="D27" s="204">
        <v>1</v>
      </c>
      <c r="E27" s="238">
        <v>0</v>
      </c>
      <c r="F27" s="201">
        <f>D27*E27</f>
        <v>0</v>
      </c>
    </row>
    <row r="28" spans="1:9" s="212" customFormat="1" ht="15.75" thickBot="1">
      <c r="A28" s="202"/>
      <c r="B28" s="220"/>
      <c r="C28" s="200"/>
      <c r="D28" s="204"/>
      <c r="E28" s="35"/>
      <c r="F28" s="135"/>
    </row>
    <row r="29" spans="1:9" s="225" customFormat="1" ht="31.5" thickTop="1" thickBot="1">
      <c r="A29" s="221"/>
      <c r="B29" s="222" t="str">
        <f>+CONCATENATE("REKAPITULACIJA - ",B7)</f>
        <v>REKAPITULACIJA - B1. CESTNA RAZSVETLJAVA</v>
      </c>
      <c r="C29" s="223"/>
      <c r="D29" s="46"/>
      <c r="E29" s="47"/>
      <c r="F29" s="224">
        <f>SUM(F8:F28)</f>
        <v>0</v>
      </c>
    </row>
    <row r="30" spans="1:9" s="212" customFormat="1" ht="15.75" thickTop="1">
      <c r="A30" s="202"/>
      <c r="B30" s="220"/>
      <c r="C30" s="200"/>
      <c r="D30" s="204"/>
      <c r="E30" s="35"/>
      <c r="F30" s="135"/>
    </row>
    <row r="31" spans="1:9" s="225" customFormat="1" ht="15">
      <c r="A31" s="226"/>
      <c r="B31" s="227"/>
      <c r="C31" s="228"/>
      <c r="D31" s="48"/>
      <c r="E31" s="240"/>
      <c r="F31" s="229"/>
    </row>
    <row r="32" spans="1:9" s="212" customFormat="1" ht="15">
      <c r="A32" s="202"/>
      <c r="B32" s="220"/>
      <c r="C32" s="200"/>
      <c r="D32" s="204"/>
      <c r="E32" s="35"/>
      <c r="F32" s="135"/>
    </row>
    <row r="33" spans="1:6">
      <c r="A33" s="230"/>
      <c r="B33" s="213"/>
      <c r="C33" s="200"/>
      <c r="D33" s="34"/>
      <c r="E33" s="35"/>
      <c r="F33" s="135"/>
    </row>
    <row r="34" spans="1:6">
      <c r="A34" s="230"/>
      <c r="B34" s="213"/>
      <c r="C34" s="200"/>
      <c r="D34" s="34"/>
      <c r="E34" s="35"/>
      <c r="F34" s="135"/>
    </row>
  </sheetData>
  <sheetProtection algorithmName="SHA-512" hashValue="nKVQY0FpaPIQefsYdDIuNCI2iBosR7f9pF4R/I5Co7DRldBpIQWkeToElEk2XqjAAmS8W9+2EITkyKYS1qXNEA==" saltValue="M8d/dIUTRwDzu7jOJLV2lQ==" spinCount="100000" sheet="1" objects="1" scenarios="1"/>
  <protectedRanges>
    <protectedRange sqref="E10:E11" name="Obseg1_3"/>
  </protectedRange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4F2FD-F7B6-42B1-839D-4BE6A322D6D0}">
  <sheetPr>
    <pageSetUpPr fitToPage="1"/>
  </sheetPr>
  <dimension ref="A1:F42"/>
  <sheetViews>
    <sheetView topLeftCell="A26" workbookViewId="0">
      <selection activeCell="E34" sqref="E34"/>
    </sheetView>
  </sheetViews>
  <sheetFormatPr defaultColWidth="9" defaultRowHeight="14.25"/>
  <cols>
    <col min="1" max="1" width="4.42578125" style="217" customWidth="1"/>
    <col min="2" max="2" width="40.7109375" style="231" customWidth="1"/>
    <col min="3" max="3" width="4.7109375" style="232" customWidth="1"/>
    <col min="4" max="4" width="7.7109375" style="233" customWidth="1"/>
    <col min="5" max="5" width="15.7109375" style="43" customWidth="1"/>
    <col min="6" max="6" width="15.28515625" style="234" customWidth="1"/>
    <col min="7" max="256" width="9" style="193"/>
    <col min="257" max="257" width="4.42578125" style="193" customWidth="1"/>
    <col min="258" max="258" width="40.7109375" style="193" customWidth="1"/>
    <col min="259" max="259" width="4.7109375" style="193" customWidth="1"/>
    <col min="260" max="260" width="7.7109375" style="193" customWidth="1"/>
    <col min="261" max="261" width="15.7109375" style="193" customWidth="1"/>
    <col min="262" max="262" width="15.28515625" style="193" customWidth="1"/>
    <col min="263" max="512" width="9" style="193"/>
    <col min="513" max="513" width="4.42578125" style="193" customWidth="1"/>
    <col min="514" max="514" width="40.7109375" style="193" customWidth="1"/>
    <col min="515" max="515" width="4.7109375" style="193" customWidth="1"/>
    <col min="516" max="516" width="7.7109375" style="193" customWidth="1"/>
    <col min="517" max="517" width="15.7109375" style="193" customWidth="1"/>
    <col min="518" max="518" width="15.28515625" style="193" customWidth="1"/>
    <col min="519" max="768" width="9" style="193"/>
    <col min="769" max="769" width="4.42578125" style="193" customWidth="1"/>
    <col min="770" max="770" width="40.7109375" style="193" customWidth="1"/>
    <col min="771" max="771" width="4.7109375" style="193" customWidth="1"/>
    <col min="772" max="772" width="7.7109375" style="193" customWidth="1"/>
    <col min="773" max="773" width="15.7109375" style="193" customWidth="1"/>
    <col min="774" max="774" width="15.28515625" style="193" customWidth="1"/>
    <col min="775" max="1024" width="9" style="193"/>
    <col min="1025" max="1025" width="4.42578125" style="193" customWidth="1"/>
    <col min="1026" max="1026" width="40.7109375" style="193" customWidth="1"/>
    <col min="1027" max="1027" width="4.7109375" style="193" customWidth="1"/>
    <col min="1028" max="1028" width="7.7109375" style="193" customWidth="1"/>
    <col min="1029" max="1029" width="15.7109375" style="193" customWidth="1"/>
    <col min="1030" max="1030" width="15.28515625" style="193" customWidth="1"/>
    <col min="1031" max="1280" width="9" style="193"/>
    <col min="1281" max="1281" width="4.42578125" style="193" customWidth="1"/>
    <col min="1282" max="1282" width="40.7109375" style="193" customWidth="1"/>
    <col min="1283" max="1283" width="4.7109375" style="193" customWidth="1"/>
    <col min="1284" max="1284" width="7.7109375" style="193" customWidth="1"/>
    <col min="1285" max="1285" width="15.7109375" style="193" customWidth="1"/>
    <col min="1286" max="1286" width="15.28515625" style="193" customWidth="1"/>
    <col min="1287" max="1536" width="9" style="193"/>
    <col min="1537" max="1537" width="4.42578125" style="193" customWidth="1"/>
    <col min="1538" max="1538" width="40.7109375" style="193" customWidth="1"/>
    <col min="1539" max="1539" width="4.7109375" style="193" customWidth="1"/>
    <col min="1540" max="1540" width="7.7109375" style="193" customWidth="1"/>
    <col min="1541" max="1541" width="15.7109375" style="193" customWidth="1"/>
    <col min="1542" max="1542" width="15.28515625" style="193" customWidth="1"/>
    <col min="1543" max="1792" width="9" style="193"/>
    <col min="1793" max="1793" width="4.42578125" style="193" customWidth="1"/>
    <col min="1794" max="1794" width="40.7109375" style="193" customWidth="1"/>
    <col min="1795" max="1795" width="4.7109375" style="193" customWidth="1"/>
    <col min="1796" max="1796" width="7.7109375" style="193" customWidth="1"/>
    <col min="1797" max="1797" width="15.7109375" style="193" customWidth="1"/>
    <col min="1798" max="1798" width="15.28515625" style="193" customWidth="1"/>
    <col min="1799" max="2048" width="9" style="193"/>
    <col min="2049" max="2049" width="4.42578125" style="193" customWidth="1"/>
    <col min="2050" max="2050" width="40.7109375" style="193" customWidth="1"/>
    <col min="2051" max="2051" width="4.7109375" style="193" customWidth="1"/>
    <col min="2052" max="2052" width="7.7109375" style="193" customWidth="1"/>
    <col min="2053" max="2053" width="15.7109375" style="193" customWidth="1"/>
    <col min="2054" max="2054" width="15.28515625" style="193" customWidth="1"/>
    <col min="2055" max="2304" width="9" style="193"/>
    <col min="2305" max="2305" width="4.42578125" style="193" customWidth="1"/>
    <col min="2306" max="2306" width="40.7109375" style="193" customWidth="1"/>
    <col min="2307" max="2307" width="4.7109375" style="193" customWidth="1"/>
    <col min="2308" max="2308" width="7.7109375" style="193" customWidth="1"/>
    <col min="2309" max="2309" width="15.7109375" style="193" customWidth="1"/>
    <col min="2310" max="2310" width="15.28515625" style="193" customWidth="1"/>
    <col min="2311" max="2560" width="9" style="193"/>
    <col min="2561" max="2561" width="4.42578125" style="193" customWidth="1"/>
    <col min="2562" max="2562" width="40.7109375" style="193" customWidth="1"/>
    <col min="2563" max="2563" width="4.7109375" style="193" customWidth="1"/>
    <col min="2564" max="2564" width="7.7109375" style="193" customWidth="1"/>
    <col min="2565" max="2565" width="15.7109375" style="193" customWidth="1"/>
    <col min="2566" max="2566" width="15.28515625" style="193" customWidth="1"/>
    <col min="2567" max="2816" width="9" style="193"/>
    <col min="2817" max="2817" width="4.42578125" style="193" customWidth="1"/>
    <col min="2818" max="2818" width="40.7109375" style="193" customWidth="1"/>
    <col min="2819" max="2819" width="4.7109375" style="193" customWidth="1"/>
    <col min="2820" max="2820" width="7.7109375" style="193" customWidth="1"/>
    <col min="2821" max="2821" width="15.7109375" style="193" customWidth="1"/>
    <col min="2822" max="2822" width="15.28515625" style="193" customWidth="1"/>
    <col min="2823" max="3072" width="9" style="193"/>
    <col min="3073" max="3073" width="4.42578125" style="193" customWidth="1"/>
    <col min="3074" max="3074" width="40.7109375" style="193" customWidth="1"/>
    <col min="3075" max="3075" width="4.7109375" style="193" customWidth="1"/>
    <col min="3076" max="3076" width="7.7109375" style="193" customWidth="1"/>
    <col min="3077" max="3077" width="15.7109375" style="193" customWidth="1"/>
    <col min="3078" max="3078" width="15.28515625" style="193" customWidth="1"/>
    <col min="3079" max="3328" width="9" style="193"/>
    <col min="3329" max="3329" width="4.42578125" style="193" customWidth="1"/>
    <col min="3330" max="3330" width="40.7109375" style="193" customWidth="1"/>
    <col min="3331" max="3331" width="4.7109375" style="193" customWidth="1"/>
    <col min="3332" max="3332" width="7.7109375" style="193" customWidth="1"/>
    <col min="3333" max="3333" width="15.7109375" style="193" customWidth="1"/>
    <col min="3334" max="3334" width="15.28515625" style="193" customWidth="1"/>
    <col min="3335" max="3584" width="9" style="193"/>
    <col min="3585" max="3585" width="4.42578125" style="193" customWidth="1"/>
    <col min="3586" max="3586" width="40.7109375" style="193" customWidth="1"/>
    <col min="3587" max="3587" width="4.7109375" style="193" customWidth="1"/>
    <col min="3588" max="3588" width="7.7109375" style="193" customWidth="1"/>
    <col min="3589" max="3589" width="15.7109375" style="193" customWidth="1"/>
    <col min="3590" max="3590" width="15.28515625" style="193" customWidth="1"/>
    <col min="3591" max="3840" width="9" style="193"/>
    <col min="3841" max="3841" width="4.42578125" style="193" customWidth="1"/>
    <col min="3842" max="3842" width="40.7109375" style="193" customWidth="1"/>
    <col min="3843" max="3843" width="4.7109375" style="193" customWidth="1"/>
    <col min="3844" max="3844" width="7.7109375" style="193" customWidth="1"/>
    <col min="3845" max="3845" width="15.7109375" style="193" customWidth="1"/>
    <col min="3846" max="3846" width="15.28515625" style="193" customWidth="1"/>
    <col min="3847" max="4096" width="9" style="193"/>
    <col min="4097" max="4097" width="4.42578125" style="193" customWidth="1"/>
    <col min="4098" max="4098" width="40.7109375" style="193" customWidth="1"/>
    <col min="4099" max="4099" width="4.7109375" style="193" customWidth="1"/>
    <col min="4100" max="4100" width="7.7109375" style="193" customWidth="1"/>
    <col min="4101" max="4101" width="15.7109375" style="193" customWidth="1"/>
    <col min="4102" max="4102" width="15.28515625" style="193" customWidth="1"/>
    <col min="4103" max="4352" width="9" style="193"/>
    <col min="4353" max="4353" width="4.42578125" style="193" customWidth="1"/>
    <col min="4354" max="4354" width="40.7109375" style="193" customWidth="1"/>
    <col min="4355" max="4355" width="4.7109375" style="193" customWidth="1"/>
    <col min="4356" max="4356" width="7.7109375" style="193" customWidth="1"/>
    <col min="4357" max="4357" width="15.7109375" style="193" customWidth="1"/>
    <col min="4358" max="4358" width="15.28515625" style="193" customWidth="1"/>
    <col min="4359" max="4608" width="9" style="193"/>
    <col min="4609" max="4609" width="4.42578125" style="193" customWidth="1"/>
    <col min="4610" max="4610" width="40.7109375" style="193" customWidth="1"/>
    <col min="4611" max="4611" width="4.7109375" style="193" customWidth="1"/>
    <col min="4612" max="4612" width="7.7109375" style="193" customWidth="1"/>
    <col min="4613" max="4613" width="15.7109375" style="193" customWidth="1"/>
    <col min="4614" max="4614" width="15.28515625" style="193" customWidth="1"/>
    <col min="4615" max="4864" width="9" style="193"/>
    <col min="4865" max="4865" width="4.42578125" style="193" customWidth="1"/>
    <col min="4866" max="4866" width="40.7109375" style="193" customWidth="1"/>
    <col min="4867" max="4867" width="4.7109375" style="193" customWidth="1"/>
    <col min="4868" max="4868" width="7.7109375" style="193" customWidth="1"/>
    <col min="4869" max="4869" width="15.7109375" style="193" customWidth="1"/>
    <col min="4870" max="4870" width="15.28515625" style="193" customWidth="1"/>
    <col min="4871" max="5120" width="9" style="193"/>
    <col min="5121" max="5121" width="4.42578125" style="193" customWidth="1"/>
    <col min="5122" max="5122" width="40.7109375" style="193" customWidth="1"/>
    <col min="5123" max="5123" width="4.7109375" style="193" customWidth="1"/>
    <col min="5124" max="5124" width="7.7109375" style="193" customWidth="1"/>
    <col min="5125" max="5125" width="15.7109375" style="193" customWidth="1"/>
    <col min="5126" max="5126" width="15.28515625" style="193" customWidth="1"/>
    <col min="5127" max="5376" width="9" style="193"/>
    <col min="5377" max="5377" width="4.42578125" style="193" customWidth="1"/>
    <col min="5378" max="5378" width="40.7109375" style="193" customWidth="1"/>
    <col min="5379" max="5379" width="4.7109375" style="193" customWidth="1"/>
    <col min="5380" max="5380" width="7.7109375" style="193" customWidth="1"/>
    <col min="5381" max="5381" width="15.7109375" style="193" customWidth="1"/>
    <col min="5382" max="5382" width="15.28515625" style="193" customWidth="1"/>
    <col min="5383" max="5632" width="9" style="193"/>
    <col min="5633" max="5633" width="4.42578125" style="193" customWidth="1"/>
    <col min="5634" max="5634" width="40.7109375" style="193" customWidth="1"/>
    <col min="5635" max="5635" width="4.7109375" style="193" customWidth="1"/>
    <col min="5636" max="5636" width="7.7109375" style="193" customWidth="1"/>
    <col min="5637" max="5637" width="15.7109375" style="193" customWidth="1"/>
    <col min="5638" max="5638" width="15.28515625" style="193" customWidth="1"/>
    <col min="5639" max="5888" width="9" style="193"/>
    <col min="5889" max="5889" width="4.42578125" style="193" customWidth="1"/>
    <col min="5890" max="5890" width="40.7109375" style="193" customWidth="1"/>
    <col min="5891" max="5891" width="4.7109375" style="193" customWidth="1"/>
    <col min="5892" max="5892" width="7.7109375" style="193" customWidth="1"/>
    <col min="5893" max="5893" width="15.7109375" style="193" customWidth="1"/>
    <col min="5894" max="5894" width="15.28515625" style="193" customWidth="1"/>
    <col min="5895" max="6144" width="9" style="193"/>
    <col min="6145" max="6145" width="4.42578125" style="193" customWidth="1"/>
    <col min="6146" max="6146" width="40.7109375" style="193" customWidth="1"/>
    <col min="6147" max="6147" width="4.7109375" style="193" customWidth="1"/>
    <col min="6148" max="6148" width="7.7109375" style="193" customWidth="1"/>
    <col min="6149" max="6149" width="15.7109375" style="193" customWidth="1"/>
    <col min="6150" max="6150" width="15.28515625" style="193" customWidth="1"/>
    <col min="6151" max="6400" width="9" style="193"/>
    <col min="6401" max="6401" width="4.42578125" style="193" customWidth="1"/>
    <col min="6402" max="6402" width="40.7109375" style="193" customWidth="1"/>
    <col min="6403" max="6403" width="4.7109375" style="193" customWidth="1"/>
    <col min="6404" max="6404" width="7.7109375" style="193" customWidth="1"/>
    <col min="6405" max="6405" width="15.7109375" style="193" customWidth="1"/>
    <col min="6406" max="6406" width="15.28515625" style="193" customWidth="1"/>
    <col min="6407" max="6656" width="9" style="193"/>
    <col min="6657" max="6657" width="4.42578125" style="193" customWidth="1"/>
    <col min="6658" max="6658" width="40.7109375" style="193" customWidth="1"/>
    <col min="6659" max="6659" width="4.7109375" style="193" customWidth="1"/>
    <col min="6660" max="6660" width="7.7109375" style="193" customWidth="1"/>
    <col min="6661" max="6661" width="15.7109375" style="193" customWidth="1"/>
    <col min="6662" max="6662" width="15.28515625" style="193" customWidth="1"/>
    <col min="6663" max="6912" width="9" style="193"/>
    <col min="6913" max="6913" width="4.42578125" style="193" customWidth="1"/>
    <col min="6914" max="6914" width="40.7109375" style="193" customWidth="1"/>
    <col min="6915" max="6915" width="4.7109375" style="193" customWidth="1"/>
    <col min="6916" max="6916" width="7.7109375" style="193" customWidth="1"/>
    <col min="6917" max="6917" width="15.7109375" style="193" customWidth="1"/>
    <col min="6918" max="6918" width="15.28515625" style="193" customWidth="1"/>
    <col min="6919" max="7168" width="9" style="193"/>
    <col min="7169" max="7169" width="4.42578125" style="193" customWidth="1"/>
    <col min="7170" max="7170" width="40.7109375" style="193" customWidth="1"/>
    <col min="7171" max="7171" width="4.7109375" style="193" customWidth="1"/>
    <col min="7172" max="7172" width="7.7109375" style="193" customWidth="1"/>
    <col min="7173" max="7173" width="15.7109375" style="193" customWidth="1"/>
    <col min="7174" max="7174" width="15.28515625" style="193" customWidth="1"/>
    <col min="7175" max="7424" width="9" style="193"/>
    <col min="7425" max="7425" width="4.42578125" style="193" customWidth="1"/>
    <col min="7426" max="7426" width="40.7109375" style="193" customWidth="1"/>
    <col min="7427" max="7427" width="4.7109375" style="193" customWidth="1"/>
    <col min="7428" max="7428" width="7.7109375" style="193" customWidth="1"/>
    <col min="7429" max="7429" width="15.7109375" style="193" customWidth="1"/>
    <col min="7430" max="7430" width="15.28515625" style="193" customWidth="1"/>
    <col min="7431" max="7680" width="9" style="193"/>
    <col min="7681" max="7681" width="4.42578125" style="193" customWidth="1"/>
    <col min="7682" max="7682" width="40.7109375" style="193" customWidth="1"/>
    <col min="7683" max="7683" width="4.7109375" style="193" customWidth="1"/>
    <col min="7684" max="7684" width="7.7109375" style="193" customWidth="1"/>
    <col min="7685" max="7685" width="15.7109375" style="193" customWidth="1"/>
    <col min="7686" max="7686" width="15.28515625" style="193" customWidth="1"/>
    <col min="7687" max="7936" width="9" style="193"/>
    <col min="7937" max="7937" width="4.42578125" style="193" customWidth="1"/>
    <col min="7938" max="7938" width="40.7109375" style="193" customWidth="1"/>
    <col min="7939" max="7939" width="4.7109375" style="193" customWidth="1"/>
    <col min="7940" max="7940" width="7.7109375" style="193" customWidth="1"/>
    <col min="7941" max="7941" width="15.7109375" style="193" customWidth="1"/>
    <col min="7942" max="7942" width="15.28515625" style="193" customWidth="1"/>
    <col min="7943" max="8192" width="9" style="193"/>
    <col min="8193" max="8193" width="4.42578125" style="193" customWidth="1"/>
    <col min="8194" max="8194" width="40.7109375" style="193" customWidth="1"/>
    <col min="8195" max="8195" width="4.7109375" style="193" customWidth="1"/>
    <col min="8196" max="8196" width="7.7109375" style="193" customWidth="1"/>
    <col min="8197" max="8197" width="15.7109375" style="193" customWidth="1"/>
    <col min="8198" max="8198" width="15.28515625" style="193" customWidth="1"/>
    <col min="8199" max="8448" width="9" style="193"/>
    <col min="8449" max="8449" width="4.42578125" style="193" customWidth="1"/>
    <col min="8450" max="8450" width="40.7109375" style="193" customWidth="1"/>
    <col min="8451" max="8451" width="4.7109375" style="193" customWidth="1"/>
    <col min="8452" max="8452" width="7.7109375" style="193" customWidth="1"/>
    <col min="8453" max="8453" width="15.7109375" style="193" customWidth="1"/>
    <col min="8454" max="8454" width="15.28515625" style="193" customWidth="1"/>
    <col min="8455" max="8704" width="9" style="193"/>
    <col min="8705" max="8705" width="4.42578125" style="193" customWidth="1"/>
    <col min="8706" max="8706" width="40.7109375" style="193" customWidth="1"/>
    <col min="8707" max="8707" width="4.7109375" style="193" customWidth="1"/>
    <col min="8708" max="8708" width="7.7109375" style="193" customWidth="1"/>
    <col min="8709" max="8709" width="15.7109375" style="193" customWidth="1"/>
    <col min="8710" max="8710" width="15.28515625" style="193" customWidth="1"/>
    <col min="8711" max="8960" width="9" style="193"/>
    <col min="8961" max="8961" width="4.42578125" style="193" customWidth="1"/>
    <col min="8962" max="8962" width="40.7109375" style="193" customWidth="1"/>
    <col min="8963" max="8963" width="4.7109375" style="193" customWidth="1"/>
    <col min="8964" max="8964" width="7.7109375" style="193" customWidth="1"/>
    <col min="8965" max="8965" width="15.7109375" style="193" customWidth="1"/>
    <col min="8966" max="8966" width="15.28515625" style="193" customWidth="1"/>
    <col min="8967" max="9216" width="9" style="193"/>
    <col min="9217" max="9217" width="4.42578125" style="193" customWidth="1"/>
    <col min="9218" max="9218" width="40.7109375" style="193" customWidth="1"/>
    <col min="9219" max="9219" width="4.7109375" style="193" customWidth="1"/>
    <col min="9220" max="9220" width="7.7109375" style="193" customWidth="1"/>
    <col min="9221" max="9221" width="15.7109375" style="193" customWidth="1"/>
    <col min="9222" max="9222" width="15.28515625" style="193" customWidth="1"/>
    <col min="9223" max="9472" width="9" style="193"/>
    <col min="9473" max="9473" width="4.42578125" style="193" customWidth="1"/>
    <col min="9474" max="9474" width="40.7109375" style="193" customWidth="1"/>
    <col min="9475" max="9475" width="4.7109375" style="193" customWidth="1"/>
    <col min="9476" max="9476" width="7.7109375" style="193" customWidth="1"/>
    <col min="9477" max="9477" width="15.7109375" style="193" customWidth="1"/>
    <col min="9478" max="9478" width="15.28515625" style="193" customWidth="1"/>
    <col min="9479" max="9728" width="9" style="193"/>
    <col min="9729" max="9729" width="4.42578125" style="193" customWidth="1"/>
    <col min="9730" max="9730" width="40.7109375" style="193" customWidth="1"/>
    <col min="9731" max="9731" width="4.7109375" style="193" customWidth="1"/>
    <col min="9732" max="9732" width="7.7109375" style="193" customWidth="1"/>
    <col min="9733" max="9733" width="15.7109375" style="193" customWidth="1"/>
    <col min="9734" max="9734" width="15.28515625" style="193" customWidth="1"/>
    <col min="9735" max="9984" width="9" style="193"/>
    <col min="9985" max="9985" width="4.42578125" style="193" customWidth="1"/>
    <col min="9986" max="9986" width="40.7109375" style="193" customWidth="1"/>
    <col min="9987" max="9987" width="4.7109375" style="193" customWidth="1"/>
    <col min="9988" max="9988" width="7.7109375" style="193" customWidth="1"/>
    <col min="9989" max="9989" width="15.7109375" style="193" customWidth="1"/>
    <col min="9990" max="9990" width="15.28515625" style="193" customWidth="1"/>
    <col min="9991" max="10240" width="9" style="193"/>
    <col min="10241" max="10241" width="4.42578125" style="193" customWidth="1"/>
    <col min="10242" max="10242" width="40.7109375" style="193" customWidth="1"/>
    <col min="10243" max="10243" width="4.7109375" style="193" customWidth="1"/>
    <col min="10244" max="10244" width="7.7109375" style="193" customWidth="1"/>
    <col min="10245" max="10245" width="15.7109375" style="193" customWidth="1"/>
    <col min="10246" max="10246" width="15.28515625" style="193" customWidth="1"/>
    <col min="10247" max="10496" width="9" style="193"/>
    <col min="10497" max="10497" width="4.42578125" style="193" customWidth="1"/>
    <col min="10498" max="10498" width="40.7109375" style="193" customWidth="1"/>
    <col min="10499" max="10499" width="4.7109375" style="193" customWidth="1"/>
    <col min="10500" max="10500" width="7.7109375" style="193" customWidth="1"/>
    <col min="10501" max="10501" width="15.7109375" style="193" customWidth="1"/>
    <col min="10502" max="10502" width="15.28515625" style="193" customWidth="1"/>
    <col min="10503" max="10752" width="9" style="193"/>
    <col min="10753" max="10753" width="4.42578125" style="193" customWidth="1"/>
    <col min="10754" max="10754" width="40.7109375" style="193" customWidth="1"/>
    <col min="10755" max="10755" width="4.7109375" style="193" customWidth="1"/>
    <col min="10756" max="10756" width="7.7109375" style="193" customWidth="1"/>
    <col min="10757" max="10757" width="15.7109375" style="193" customWidth="1"/>
    <col min="10758" max="10758" width="15.28515625" style="193" customWidth="1"/>
    <col min="10759" max="11008" width="9" style="193"/>
    <col min="11009" max="11009" width="4.42578125" style="193" customWidth="1"/>
    <col min="11010" max="11010" width="40.7109375" style="193" customWidth="1"/>
    <col min="11011" max="11011" width="4.7109375" style="193" customWidth="1"/>
    <col min="11012" max="11012" width="7.7109375" style="193" customWidth="1"/>
    <col min="11013" max="11013" width="15.7109375" style="193" customWidth="1"/>
    <col min="11014" max="11014" width="15.28515625" style="193" customWidth="1"/>
    <col min="11015" max="11264" width="9" style="193"/>
    <col min="11265" max="11265" width="4.42578125" style="193" customWidth="1"/>
    <col min="11266" max="11266" width="40.7109375" style="193" customWidth="1"/>
    <col min="11267" max="11267" width="4.7109375" style="193" customWidth="1"/>
    <col min="11268" max="11268" width="7.7109375" style="193" customWidth="1"/>
    <col min="11269" max="11269" width="15.7109375" style="193" customWidth="1"/>
    <col min="11270" max="11270" width="15.28515625" style="193" customWidth="1"/>
    <col min="11271" max="11520" width="9" style="193"/>
    <col min="11521" max="11521" width="4.42578125" style="193" customWidth="1"/>
    <col min="11522" max="11522" width="40.7109375" style="193" customWidth="1"/>
    <col min="11523" max="11523" width="4.7109375" style="193" customWidth="1"/>
    <col min="11524" max="11524" width="7.7109375" style="193" customWidth="1"/>
    <col min="11525" max="11525" width="15.7109375" style="193" customWidth="1"/>
    <col min="11526" max="11526" width="15.28515625" style="193" customWidth="1"/>
    <col min="11527" max="11776" width="9" style="193"/>
    <col min="11777" max="11777" width="4.42578125" style="193" customWidth="1"/>
    <col min="11778" max="11778" width="40.7109375" style="193" customWidth="1"/>
    <col min="11779" max="11779" width="4.7109375" style="193" customWidth="1"/>
    <col min="11780" max="11780" width="7.7109375" style="193" customWidth="1"/>
    <col min="11781" max="11781" width="15.7109375" style="193" customWidth="1"/>
    <col min="11782" max="11782" width="15.28515625" style="193" customWidth="1"/>
    <col min="11783" max="12032" width="9" style="193"/>
    <col min="12033" max="12033" width="4.42578125" style="193" customWidth="1"/>
    <col min="12034" max="12034" width="40.7109375" style="193" customWidth="1"/>
    <col min="12035" max="12035" width="4.7109375" style="193" customWidth="1"/>
    <col min="12036" max="12036" width="7.7109375" style="193" customWidth="1"/>
    <col min="12037" max="12037" width="15.7109375" style="193" customWidth="1"/>
    <col min="12038" max="12038" width="15.28515625" style="193" customWidth="1"/>
    <col min="12039" max="12288" width="9" style="193"/>
    <col min="12289" max="12289" width="4.42578125" style="193" customWidth="1"/>
    <col min="12290" max="12290" width="40.7109375" style="193" customWidth="1"/>
    <col min="12291" max="12291" width="4.7109375" style="193" customWidth="1"/>
    <col min="12292" max="12292" width="7.7109375" style="193" customWidth="1"/>
    <col min="12293" max="12293" width="15.7109375" style="193" customWidth="1"/>
    <col min="12294" max="12294" width="15.28515625" style="193" customWidth="1"/>
    <col min="12295" max="12544" width="9" style="193"/>
    <col min="12545" max="12545" width="4.42578125" style="193" customWidth="1"/>
    <col min="12546" max="12546" width="40.7109375" style="193" customWidth="1"/>
    <col min="12547" max="12547" width="4.7109375" style="193" customWidth="1"/>
    <col min="12548" max="12548" width="7.7109375" style="193" customWidth="1"/>
    <col min="12549" max="12549" width="15.7109375" style="193" customWidth="1"/>
    <col min="12550" max="12550" width="15.28515625" style="193" customWidth="1"/>
    <col min="12551" max="12800" width="9" style="193"/>
    <col min="12801" max="12801" width="4.42578125" style="193" customWidth="1"/>
    <col min="12802" max="12802" width="40.7109375" style="193" customWidth="1"/>
    <col min="12803" max="12803" width="4.7109375" style="193" customWidth="1"/>
    <col min="12804" max="12804" width="7.7109375" style="193" customWidth="1"/>
    <col min="12805" max="12805" width="15.7109375" style="193" customWidth="1"/>
    <col min="12806" max="12806" width="15.28515625" style="193" customWidth="1"/>
    <col min="12807" max="13056" width="9" style="193"/>
    <col min="13057" max="13057" width="4.42578125" style="193" customWidth="1"/>
    <col min="13058" max="13058" width="40.7109375" style="193" customWidth="1"/>
    <col min="13059" max="13059" width="4.7109375" style="193" customWidth="1"/>
    <col min="13060" max="13060" width="7.7109375" style="193" customWidth="1"/>
    <col min="13061" max="13061" width="15.7109375" style="193" customWidth="1"/>
    <col min="13062" max="13062" width="15.28515625" style="193" customWidth="1"/>
    <col min="13063" max="13312" width="9" style="193"/>
    <col min="13313" max="13313" width="4.42578125" style="193" customWidth="1"/>
    <col min="13314" max="13314" width="40.7109375" style="193" customWidth="1"/>
    <col min="13315" max="13315" width="4.7109375" style="193" customWidth="1"/>
    <col min="13316" max="13316" width="7.7109375" style="193" customWidth="1"/>
    <col min="13317" max="13317" width="15.7109375" style="193" customWidth="1"/>
    <col min="13318" max="13318" width="15.28515625" style="193" customWidth="1"/>
    <col min="13319" max="13568" width="9" style="193"/>
    <col min="13569" max="13569" width="4.42578125" style="193" customWidth="1"/>
    <col min="13570" max="13570" width="40.7109375" style="193" customWidth="1"/>
    <col min="13571" max="13571" width="4.7109375" style="193" customWidth="1"/>
    <col min="13572" max="13572" width="7.7109375" style="193" customWidth="1"/>
    <col min="13573" max="13573" width="15.7109375" style="193" customWidth="1"/>
    <col min="13574" max="13574" width="15.28515625" style="193" customWidth="1"/>
    <col min="13575" max="13824" width="9" style="193"/>
    <col min="13825" max="13825" width="4.42578125" style="193" customWidth="1"/>
    <col min="13826" max="13826" width="40.7109375" style="193" customWidth="1"/>
    <col min="13827" max="13827" width="4.7109375" style="193" customWidth="1"/>
    <col min="13828" max="13828" width="7.7109375" style="193" customWidth="1"/>
    <col min="13829" max="13829" width="15.7109375" style="193" customWidth="1"/>
    <col min="13830" max="13830" width="15.28515625" style="193" customWidth="1"/>
    <col min="13831" max="14080" width="9" style="193"/>
    <col min="14081" max="14081" width="4.42578125" style="193" customWidth="1"/>
    <col min="14082" max="14082" width="40.7109375" style="193" customWidth="1"/>
    <col min="14083" max="14083" width="4.7109375" style="193" customWidth="1"/>
    <col min="14084" max="14084" width="7.7109375" style="193" customWidth="1"/>
    <col min="14085" max="14085" width="15.7109375" style="193" customWidth="1"/>
    <col min="14086" max="14086" width="15.28515625" style="193" customWidth="1"/>
    <col min="14087" max="14336" width="9" style="193"/>
    <col min="14337" max="14337" width="4.42578125" style="193" customWidth="1"/>
    <col min="14338" max="14338" width="40.7109375" style="193" customWidth="1"/>
    <col min="14339" max="14339" width="4.7109375" style="193" customWidth="1"/>
    <col min="14340" max="14340" width="7.7109375" style="193" customWidth="1"/>
    <col min="14341" max="14341" width="15.7109375" style="193" customWidth="1"/>
    <col min="14342" max="14342" width="15.28515625" style="193" customWidth="1"/>
    <col min="14343" max="14592" width="9" style="193"/>
    <col min="14593" max="14593" width="4.42578125" style="193" customWidth="1"/>
    <col min="14594" max="14594" width="40.7109375" style="193" customWidth="1"/>
    <col min="14595" max="14595" width="4.7109375" style="193" customWidth="1"/>
    <col min="14596" max="14596" width="7.7109375" style="193" customWidth="1"/>
    <col min="14597" max="14597" width="15.7109375" style="193" customWidth="1"/>
    <col min="14598" max="14598" width="15.28515625" style="193" customWidth="1"/>
    <col min="14599" max="14848" width="9" style="193"/>
    <col min="14849" max="14849" width="4.42578125" style="193" customWidth="1"/>
    <col min="14850" max="14850" width="40.7109375" style="193" customWidth="1"/>
    <col min="14851" max="14851" width="4.7109375" style="193" customWidth="1"/>
    <col min="14852" max="14852" width="7.7109375" style="193" customWidth="1"/>
    <col min="14853" max="14853" width="15.7109375" style="193" customWidth="1"/>
    <col min="14854" max="14854" width="15.28515625" style="193" customWidth="1"/>
    <col min="14855" max="15104" width="9" style="193"/>
    <col min="15105" max="15105" width="4.42578125" style="193" customWidth="1"/>
    <col min="15106" max="15106" width="40.7109375" style="193" customWidth="1"/>
    <col min="15107" max="15107" width="4.7109375" style="193" customWidth="1"/>
    <col min="15108" max="15108" width="7.7109375" style="193" customWidth="1"/>
    <col min="15109" max="15109" width="15.7109375" style="193" customWidth="1"/>
    <col min="15110" max="15110" width="15.28515625" style="193" customWidth="1"/>
    <col min="15111" max="15360" width="9" style="193"/>
    <col min="15361" max="15361" width="4.42578125" style="193" customWidth="1"/>
    <col min="15362" max="15362" width="40.7109375" style="193" customWidth="1"/>
    <col min="15363" max="15363" width="4.7109375" style="193" customWidth="1"/>
    <col min="15364" max="15364" width="7.7109375" style="193" customWidth="1"/>
    <col min="15365" max="15365" width="15.7109375" style="193" customWidth="1"/>
    <col min="15366" max="15366" width="15.28515625" style="193" customWidth="1"/>
    <col min="15367" max="15616" width="9" style="193"/>
    <col min="15617" max="15617" width="4.42578125" style="193" customWidth="1"/>
    <col min="15618" max="15618" width="40.7109375" style="193" customWidth="1"/>
    <col min="15619" max="15619" width="4.7109375" style="193" customWidth="1"/>
    <col min="15620" max="15620" width="7.7109375" style="193" customWidth="1"/>
    <col min="15621" max="15621" width="15.7109375" style="193" customWidth="1"/>
    <col min="15622" max="15622" width="15.28515625" style="193" customWidth="1"/>
    <col min="15623" max="15872" width="9" style="193"/>
    <col min="15873" max="15873" width="4.42578125" style="193" customWidth="1"/>
    <col min="15874" max="15874" width="40.7109375" style="193" customWidth="1"/>
    <col min="15875" max="15875" width="4.7109375" style="193" customWidth="1"/>
    <col min="15876" max="15876" width="7.7109375" style="193" customWidth="1"/>
    <col min="15877" max="15877" width="15.7109375" style="193" customWidth="1"/>
    <col min="15878" max="15878" width="15.28515625" style="193" customWidth="1"/>
    <col min="15879" max="16128" width="9" style="193"/>
    <col min="16129" max="16129" width="4.42578125" style="193" customWidth="1"/>
    <col min="16130" max="16130" width="40.7109375" style="193" customWidth="1"/>
    <col min="16131" max="16131" width="4.7109375" style="193" customWidth="1"/>
    <col min="16132" max="16132" width="7.7109375" style="193" customWidth="1"/>
    <col min="16133" max="16133" width="15.7109375" style="193" customWidth="1"/>
    <col min="16134" max="16134" width="15.28515625" style="193" customWidth="1"/>
    <col min="16135" max="16384" width="9" style="193"/>
  </cols>
  <sheetData>
    <row r="1" spans="1:6" s="188" customFormat="1">
      <c r="D1" s="189"/>
      <c r="E1" s="235"/>
      <c r="F1" s="135"/>
    </row>
    <row r="2" spans="1:6" s="188" customFormat="1">
      <c r="D2" s="189"/>
      <c r="E2" s="235"/>
      <c r="F2" s="135"/>
    </row>
    <row r="3" spans="1:6" s="188" customFormat="1">
      <c r="A3" s="125"/>
      <c r="B3" s="125"/>
      <c r="C3" s="125"/>
      <c r="D3" s="126"/>
      <c r="E3" s="183"/>
      <c r="F3" s="127"/>
    </row>
    <row r="4" spans="1:6" s="192" customFormat="1" ht="15">
      <c r="A4" s="129"/>
      <c r="B4" s="130" t="s">
        <v>0</v>
      </c>
      <c r="C4" s="131" t="s">
        <v>1</v>
      </c>
      <c r="D4" s="132" t="s">
        <v>2</v>
      </c>
      <c r="E4" s="184" t="s">
        <v>3</v>
      </c>
      <c r="F4" s="133" t="s">
        <v>4</v>
      </c>
    </row>
    <row r="5" spans="1:6">
      <c r="A5" s="11"/>
      <c r="B5" s="134" t="s">
        <v>24</v>
      </c>
      <c r="C5" s="12"/>
      <c r="D5" s="13"/>
      <c r="E5" s="185"/>
      <c r="F5" s="135"/>
    </row>
    <row r="6" spans="1:6">
      <c r="A6" s="194"/>
      <c r="B6" s="195"/>
      <c r="C6" s="196"/>
      <c r="D6" s="197"/>
      <c r="E6" s="237"/>
      <c r="F6" s="135"/>
    </row>
    <row r="7" spans="1:6" ht="30">
      <c r="A7" s="241"/>
      <c r="B7" s="242" t="s">
        <v>138</v>
      </c>
      <c r="C7" s="200"/>
      <c r="D7" s="34"/>
      <c r="E7" s="35"/>
      <c r="F7" s="135"/>
    </row>
    <row r="8" spans="1:6">
      <c r="A8" s="230"/>
      <c r="B8" s="220"/>
      <c r="C8" s="200"/>
      <c r="D8" s="34"/>
      <c r="E8" s="49"/>
      <c r="F8" s="201"/>
    </row>
    <row r="9" spans="1:6" ht="28.5">
      <c r="A9" s="189">
        <f>IF(B8="",MAX($A$7:A8)+1,"")</f>
        <v>1</v>
      </c>
      <c r="B9" s="243" t="s">
        <v>139</v>
      </c>
      <c r="C9" s="200" t="s">
        <v>127</v>
      </c>
      <c r="D9" s="34">
        <v>142</v>
      </c>
      <c r="E9" s="238">
        <v>0</v>
      </c>
      <c r="F9" s="201" t="str">
        <f>IF((D9*E9)=0," ",(D9*E9))</f>
        <v xml:space="preserve"> </v>
      </c>
    </row>
    <row r="10" spans="1:6" s="212" customFormat="1" ht="15">
      <c r="A10" s="210" t="s">
        <v>6</v>
      </c>
      <c r="B10" s="219"/>
      <c r="C10" s="210"/>
      <c r="D10" s="45"/>
      <c r="E10" s="50"/>
      <c r="F10" s="201"/>
    </row>
    <row r="11" spans="1:6" ht="85.5">
      <c r="A11" s="189">
        <f>IF(B10="",MAX($A$7:A10)+1,"")</f>
        <v>2</v>
      </c>
      <c r="B11" s="203" t="s">
        <v>140</v>
      </c>
      <c r="C11" s="200" t="s">
        <v>63</v>
      </c>
      <c r="D11" s="34">
        <v>57</v>
      </c>
      <c r="E11" s="238">
        <v>0</v>
      </c>
      <c r="F11" s="201" t="str">
        <f>IF((D11*E11)=0," ",(D11*E11))</f>
        <v xml:space="preserve"> </v>
      </c>
    </row>
    <row r="12" spans="1:6" s="212" customFormat="1" ht="15">
      <c r="A12" s="210" t="s">
        <v>6</v>
      </c>
      <c r="B12" s="219"/>
      <c r="C12" s="210"/>
      <c r="D12" s="45"/>
      <c r="E12" s="50"/>
      <c r="F12" s="201"/>
    </row>
    <row r="13" spans="1:6" ht="57">
      <c r="A13" s="189">
        <f>IF(B12="",MAX($A$7:A12)+1,"")</f>
        <v>3</v>
      </c>
      <c r="B13" s="203" t="s">
        <v>141</v>
      </c>
      <c r="C13" s="244" t="s">
        <v>63</v>
      </c>
      <c r="D13" s="51">
        <v>12</v>
      </c>
      <c r="E13" s="238">
        <v>0</v>
      </c>
      <c r="F13" s="201" t="str">
        <f>IF((D13*E13)=0," ",(D13*E13))</f>
        <v xml:space="preserve"> </v>
      </c>
    </row>
    <row r="14" spans="1:6" s="212" customFormat="1" ht="15">
      <c r="A14" s="210"/>
      <c r="B14" s="219"/>
      <c r="C14" s="210"/>
      <c r="D14" s="45"/>
      <c r="E14" s="50"/>
      <c r="F14" s="201"/>
    </row>
    <row r="15" spans="1:6" ht="42.75">
      <c r="A15" s="189">
        <f>IF(B14="",MAX($A$7:A14)+1,"")</f>
        <v>4</v>
      </c>
      <c r="B15" s="245" t="s">
        <v>142</v>
      </c>
      <c r="C15" s="200"/>
      <c r="D15" s="34"/>
      <c r="E15" s="50"/>
      <c r="F15" s="201"/>
    </row>
    <row r="16" spans="1:6">
      <c r="A16" s="202"/>
      <c r="B16" s="245"/>
      <c r="C16" s="200"/>
      <c r="D16" s="34"/>
      <c r="E16" s="50"/>
      <c r="F16" s="201"/>
    </row>
    <row r="17" spans="1:6">
      <c r="A17" s="202"/>
      <c r="B17" s="245" t="s">
        <v>143</v>
      </c>
      <c r="C17" s="200" t="s">
        <v>127</v>
      </c>
      <c r="D17" s="34">
        <v>142</v>
      </c>
      <c r="E17" s="238">
        <v>0</v>
      </c>
      <c r="F17" s="201" t="str">
        <f>IF((D17*E17)=0," ",(D17*E17))</f>
        <v xml:space="preserve"> </v>
      </c>
    </row>
    <row r="18" spans="1:6">
      <c r="A18" s="202"/>
      <c r="B18" s="245"/>
      <c r="C18" s="200"/>
      <c r="D18" s="34"/>
      <c r="E18" s="50"/>
      <c r="F18" s="201"/>
    </row>
    <row r="19" spans="1:6" ht="28.5">
      <c r="A19" s="202"/>
      <c r="B19" s="245" t="s">
        <v>144</v>
      </c>
      <c r="C19" s="200" t="s">
        <v>127</v>
      </c>
      <c r="D19" s="34">
        <v>142</v>
      </c>
      <c r="E19" s="238">
        <v>0</v>
      </c>
      <c r="F19" s="201" t="str">
        <f>IF((D19*E19)=0," ",(D19*E19))</f>
        <v xml:space="preserve"> </v>
      </c>
    </row>
    <row r="20" spans="1:6">
      <c r="A20" s="202"/>
      <c r="B20" s="203"/>
      <c r="C20" s="200"/>
      <c r="D20" s="34"/>
      <c r="E20" s="35"/>
      <c r="F20" s="201"/>
    </row>
    <row r="21" spans="1:6">
      <c r="A21" s="189">
        <f>IF(B20="",MAX($A$7:A20)+1,"")</f>
        <v>5</v>
      </c>
      <c r="B21" s="220" t="s">
        <v>145</v>
      </c>
      <c r="C21" s="200"/>
      <c r="D21" s="246"/>
      <c r="E21" s="35"/>
      <c r="F21" s="205"/>
    </row>
    <row r="22" spans="1:6" ht="57">
      <c r="A22" s="202"/>
      <c r="B22" s="245" t="s">
        <v>146</v>
      </c>
      <c r="C22" s="200"/>
      <c r="D22" s="246"/>
      <c r="E22" s="35"/>
      <c r="F22" s="205"/>
    </row>
    <row r="23" spans="1:6" ht="28.5">
      <c r="A23" s="202"/>
      <c r="B23" s="245" t="s">
        <v>147</v>
      </c>
      <c r="C23" s="200" t="s">
        <v>148</v>
      </c>
      <c r="D23" s="34">
        <v>5</v>
      </c>
      <c r="E23" s="238">
        <v>0</v>
      </c>
      <c r="F23" s="201">
        <f>D23*E23</f>
        <v>0</v>
      </c>
    </row>
    <row r="24" spans="1:6">
      <c r="A24" s="202"/>
      <c r="B24" s="245"/>
      <c r="C24" s="200"/>
      <c r="D24" s="34"/>
      <c r="E24" s="50"/>
      <c r="F24" s="201"/>
    </row>
    <row r="25" spans="1:6" ht="99.75">
      <c r="A25" s="189">
        <f>IF(B24="",MAX($A$7:A24)+1,"")</f>
        <v>6</v>
      </c>
      <c r="B25" s="203" t="s">
        <v>149</v>
      </c>
      <c r="C25" s="200" t="s">
        <v>148</v>
      </c>
      <c r="D25" s="34">
        <v>5</v>
      </c>
      <c r="E25" s="238">
        <v>0</v>
      </c>
      <c r="F25" s="201" t="str">
        <f>IF((D25*E25)=0," ",(D25*E25))</f>
        <v xml:space="preserve"> </v>
      </c>
    </row>
    <row r="26" spans="1:6">
      <c r="A26" s="202"/>
      <c r="B26" s="245"/>
      <c r="C26" s="200"/>
      <c r="D26" s="34"/>
      <c r="E26" s="50"/>
      <c r="F26" s="201"/>
    </row>
    <row r="27" spans="1:6" ht="99.75">
      <c r="A27" s="189">
        <f>IF(B26="",MAX($A$7:A26)+1,"")</f>
        <v>7</v>
      </c>
      <c r="B27" s="203" t="s">
        <v>150</v>
      </c>
      <c r="C27" s="200" t="s">
        <v>148</v>
      </c>
      <c r="D27" s="34">
        <v>1</v>
      </c>
      <c r="E27" s="238">
        <v>0</v>
      </c>
      <c r="F27" s="201" t="str">
        <f>IF((D27*E27)=0," ",(D27*E27))</f>
        <v xml:space="preserve"> </v>
      </c>
    </row>
    <row r="28" spans="1:6" s="212" customFormat="1" ht="15">
      <c r="A28" s="210"/>
      <c r="B28" s="219"/>
      <c r="C28" s="210"/>
      <c r="D28" s="45"/>
      <c r="E28" s="50"/>
      <c r="F28" s="201"/>
    </row>
    <row r="29" spans="1:6" s="212" customFormat="1" ht="85.5">
      <c r="A29" s="189">
        <f>IF(B28="",MAX($A$7:A28)+1,"")</f>
        <v>8</v>
      </c>
      <c r="B29" s="245" t="s">
        <v>151</v>
      </c>
      <c r="C29" s="200" t="s">
        <v>37</v>
      </c>
      <c r="D29" s="34">
        <v>1</v>
      </c>
      <c r="E29" s="238">
        <v>0</v>
      </c>
      <c r="F29" s="201" t="str">
        <f>IF((D29*E29)=0," ",(D29*E29))</f>
        <v xml:space="preserve"> </v>
      </c>
    </row>
    <row r="30" spans="1:6" s="212" customFormat="1" ht="15">
      <c r="A30" s="210"/>
      <c r="B30" s="219"/>
      <c r="C30" s="210"/>
      <c r="D30" s="45"/>
      <c r="E30" s="50"/>
      <c r="F30" s="201"/>
    </row>
    <row r="31" spans="1:6" s="212" customFormat="1" ht="28.5">
      <c r="A31" s="189">
        <f>IF(B30="",MAX($A$7:A30)+1,"")</f>
        <v>9</v>
      </c>
      <c r="B31" s="245" t="s">
        <v>152</v>
      </c>
      <c r="C31" s="200" t="s">
        <v>63</v>
      </c>
      <c r="D31" s="34">
        <f>D11-D13</f>
        <v>45</v>
      </c>
      <c r="E31" s="238">
        <v>0</v>
      </c>
      <c r="F31" s="201" t="str">
        <f>IF((D31*E31)=0," ",(D31*E31))</f>
        <v xml:space="preserve"> </v>
      </c>
    </row>
    <row r="32" spans="1:6" s="212" customFormat="1" ht="15">
      <c r="A32" s="210"/>
      <c r="B32" s="219"/>
      <c r="C32" s="210"/>
      <c r="D32" s="45"/>
      <c r="E32" s="50"/>
      <c r="F32" s="201"/>
    </row>
    <row r="33" spans="1:6" s="212" customFormat="1" ht="85.5">
      <c r="A33" s="189">
        <f>IF(B32="",MAX($A$7:A32)+1,"")</f>
        <v>10</v>
      </c>
      <c r="B33" s="245" t="s">
        <v>153</v>
      </c>
      <c r="C33" s="200" t="s">
        <v>63</v>
      </c>
      <c r="D33" s="34">
        <v>17</v>
      </c>
      <c r="E33" s="238">
        <v>0</v>
      </c>
      <c r="F33" s="201" t="str">
        <f>IF((D33*E33)=0," ",(D33*E33))</f>
        <v xml:space="preserve"> </v>
      </c>
    </row>
    <row r="34" spans="1:6">
      <c r="A34" s="202"/>
      <c r="B34" s="203"/>
      <c r="C34" s="247"/>
      <c r="D34" s="34"/>
      <c r="E34" s="50"/>
      <c r="F34" s="135"/>
    </row>
    <row r="35" spans="1:6" ht="28.5">
      <c r="A35" s="189">
        <f>IF(B34="",MAX($A$7:A34)+1,"")</f>
        <v>11</v>
      </c>
      <c r="B35" s="203" t="s">
        <v>154</v>
      </c>
      <c r="C35" s="200" t="s">
        <v>37</v>
      </c>
      <c r="D35" s="36">
        <v>1</v>
      </c>
      <c r="E35" s="238">
        <v>0</v>
      </c>
      <c r="F35" s="201" t="str">
        <f>IF((D35*E35)=0," ",(D35*E35))</f>
        <v xml:space="preserve"> </v>
      </c>
    </row>
    <row r="36" spans="1:6" ht="15" thickBot="1"/>
    <row r="37" spans="1:6" s="225" customFormat="1" ht="46.5" thickTop="1" thickBot="1">
      <c r="A37" s="221"/>
      <c r="B37" s="222" t="str">
        <f>+CONCATENATE("REKAPITULACIJA GR.DELA - ",B7)</f>
        <v>REKAPITULACIJA GR.DELA - B2. GRADBENA DELA - ZUNANJA RAZSVETLJAVA</v>
      </c>
      <c r="C37" s="223"/>
      <c r="D37" s="46"/>
      <c r="E37" s="47"/>
      <c r="F37" s="224">
        <f>SUM(F8:F36)</f>
        <v>0</v>
      </c>
    </row>
    <row r="38" spans="1:6" ht="15" thickTop="1"/>
    <row r="39" spans="1:6" s="225" customFormat="1" ht="15">
      <c r="A39" s="226"/>
      <c r="B39" s="227"/>
      <c r="C39" s="228"/>
      <c r="D39" s="48"/>
      <c r="E39" s="240"/>
      <c r="F39" s="229"/>
    </row>
    <row r="40" spans="1:6" s="212" customFormat="1" ht="15">
      <c r="A40" s="202"/>
      <c r="B40" s="220"/>
      <c r="C40" s="200"/>
      <c r="D40" s="204"/>
      <c r="E40" s="35"/>
      <c r="F40" s="135"/>
    </row>
    <row r="41" spans="1:6">
      <c r="A41" s="230"/>
      <c r="B41" s="213"/>
      <c r="C41" s="200"/>
      <c r="D41" s="34"/>
      <c r="E41" s="35"/>
      <c r="F41" s="135"/>
    </row>
    <row r="42" spans="1:6">
      <c r="A42" s="230"/>
      <c r="B42" s="213"/>
      <c r="C42" s="200"/>
      <c r="D42" s="34"/>
      <c r="E42" s="35"/>
      <c r="F42" s="135"/>
    </row>
  </sheetData>
  <sheetProtection algorithmName="SHA-512" hashValue="ArBQbcAqeVAm6xtphDCQPS8juXDeVKlM4RtIF60AtdFISohkRXd1xECKI/owP1nMh6fWJ7cRa6WSxYFvGbDj8Q==" saltValue="rCF0mFxS1s18b44FopG07g==" spinCount="100000" sheet="1" objects="1" scenarios="1"/>
  <protectedRanges>
    <protectedRange sqref="E21:E23" name="Obseg1"/>
  </protectedRanges>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Rekapitulacija </vt:lpstr>
      <vt:lpstr>Zunanja ureditev</vt:lpstr>
      <vt:lpstr>Cestna razs.</vt:lpstr>
      <vt:lpstr>GD - zun.razsv.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Mateja Hotko</dc:creator>
  <cp:lastModifiedBy>Vilma Zupančič</cp:lastModifiedBy>
  <cp:lastPrinted>2020-03-26T10:18:18Z</cp:lastPrinted>
  <dcterms:created xsi:type="dcterms:W3CDTF">2020-02-05T09:42:33Z</dcterms:created>
  <dcterms:modified xsi:type="dcterms:W3CDTF">2020-03-26T10:26:13Z</dcterms:modified>
</cp:coreProperties>
</file>