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OIOPJN\Mateja\JAVNA NAROČILA\JN 2021\Obnova strehe Zdravstvenega doma Brežice\"/>
    </mc:Choice>
  </mc:AlternateContent>
  <xr:revisionPtr revIDLastSave="0" documentId="13_ncr:1_{512088E3-5471-4BE7-912E-546E94B68A26}" xr6:coauthVersionLast="46" xr6:coauthVersionMax="46" xr10:uidLastSave="{00000000-0000-0000-0000-000000000000}"/>
  <workbookProtection workbookAlgorithmName="SHA-512" workbookHashValue="OCH7nIaq7/+OxGuQAzVGsmiEL2x2CqdHjvrLlmBIubXTeCyXUM71GkkIId0fWJ7UMaZRqwvRsvdGQGV0Z6+lCQ==" workbookSaltValue="ihwEFDTCwZVVlk2qM5baiA==" workbookSpinCount="100000" lockStructure="1"/>
  <bookViews>
    <workbookView xWindow="0" yWindow="150" windowWidth="14610" windowHeight="15000" firstSheet="1" activeTab="2" xr2:uid="{D31D66E0-8B3F-4794-BF41-FB9BFD6D6C9C}"/>
  </bookViews>
  <sheets>
    <sheet name="skupna rekapirulacija" sheetId="1" r:id="rId1"/>
    <sheet name="rekapitulacija GO" sheetId="2" r:id="rId2"/>
    <sheet name="preddela" sheetId="4" r:id="rId3"/>
    <sheet name="tesarska dela " sheetId="5" r:id="rId4"/>
    <sheet name="krovska dela " sheetId="6" r:id="rId5"/>
    <sheet name="kleparska dela" sheetId="7" r:id="rId6"/>
    <sheet name="razna dela" sheetId="8" r:id="rId7"/>
    <sheet name="električne inštalacije" sheetId="12" r:id="rId8"/>
    <sheet name="List3" sheetId="11" r:id="rId9"/>
    <sheet name="List2" sheetId="10" r:id="rId10"/>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5" l="1"/>
  <c r="G11" i="5"/>
  <c r="G8" i="5"/>
  <c r="G10" i="5"/>
  <c r="G12" i="12" l="1"/>
  <c r="G14" i="12"/>
  <c r="G16" i="12"/>
  <c r="G18" i="12"/>
  <c r="G20" i="12"/>
  <c r="G22" i="12"/>
  <c r="G24" i="12"/>
  <c r="G26" i="12"/>
  <c r="G28" i="12"/>
  <c r="G30" i="12"/>
  <c r="G32" i="12"/>
  <c r="G34" i="12"/>
  <c r="G36" i="12" l="1"/>
  <c r="G39" i="12" s="1"/>
  <c r="D13" i="1" s="1"/>
  <c r="F9" i="8"/>
  <c r="F8" i="8"/>
  <c r="G30" i="6"/>
  <c r="G26" i="6"/>
  <c r="G25" i="6"/>
  <c r="F7" i="8"/>
  <c r="G16" i="5"/>
  <c r="F24" i="4"/>
  <c r="G15" i="5"/>
  <c r="F21" i="4"/>
  <c r="F23" i="4"/>
  <c r="F6" i="8"/>
  <c r="F5" i="8"/>
  <c r="G19" i="7"/>
  <c r="G32" i="6"/>
  <c r="G28" i="6" l="1"/>
  <c r="F4" i="8"/>
  <c r="G18" i="7"/>
  <c r="G17" i="7"/>
  <c r="G16" i="7"/>
  <c r="G15" i="7"/>
  <c r="G12" i="7"/>
  <c r="G10" i="7"/>
  <c r="G18" i="5"/>
  <c r="G17" i="5"/>
  <c r="G23" i="7"/>
  <c r="G21" i="7"/>
  <c r="G14" i="7"/>
  <c r="G8" i="7"/>
  <c r="G24" i="6"/>
  <c r="G22" i="6"/>
  <c r="G24" i="7" l="1"/>
  <c r="E64" i="2" s="1"/>
  <c r="F10" i="8"/>
  <c r="E65" i="2" s="1"/>
  <c r="G20" i="6" l="1"/>
  <c r="G19" i="6"/>
  <c r="G18" i="6"/>
  <c r="G16" i="6"/>
  <c r="G15" i="6"/>
  <c r="G14" i="6"/>
  <c r="G12" i="6"/>
  <c r="G10" i="6"/>
  <c r="G9" i="6"/>
  <c r="G8" i="6"/>
  <c r="G33" i="6" l="1"/>
  <c r="E63" i="2" s="1"/>
  <c r="G19" i="5"/>
  <c r="E62" i="2" s="1"/>
  <c r="F18" i="4"/>
  <c r="F17" i="4"/>
  <c r="F25" i="4"/>
  <c r="F22" i="4"/>
  <c r="F20" i="4" l="1"/>
  <c r="F19" i="4"/>
  <c r="F16" i="4"/>
  <c r="F15" i="4"/>
  <c r="F14" i="4"/>
  <c r="F8" i="4"/>
  <c r="F13" i="4"/>
  <c r="F12" i="4" l="1"/>
  <c r="F7" i="4"/>
  <c r="F6" i="4" l="1"/>
  <c r="F27" i="4" s="1"/>
  <c r="E61" i="2" s="1"/>
  <c r="E66" i="2" s="1"/>
  <c r="E68" i="2" s="1"/>
  <c r="E69" i="2" l="1"/>
  <c r="E70" i="2" s="1"/>
  <c r="D12" i="1"/>
  <c r="D14" i="1" s="1"/>
  <c r="D16" i="1" l="1"/>
  <c r="D18" i="1" s="1"/>
  <c r="D19" i="1" s="1"/>
  <c r="D20" i="1" s="1"/>
</calcChain>
</file>

<file path=xl/sharedStrings.xml><?xml version="1.0" encoding="utf-8"?>
<sst xmlns="http://schemas.openxmlformats.org/spreadsheetml/2006/main" count="263" uniqueCount="145">
  <si>
    <t>investitor: Občina Brežice, Cesta prvih borcev 18, Brežice</t>
  </si>
  <si>
    <t xml:space="preserve">                      POPIS DEL GRADBENO - OBRTNIŠKA DELA </t>
  </si>
  <si>
    <t>*Vse naprave in elementi v popisu materiala in del so nevedeni samo primeroma (kot npr.) zaradi</t>
  </si>
  <si>
    <t xml:space="preserve"> določitve kvalitete</t>
  </si>
  <si>
    <t>*S privolitvijo investitorja se lahko vse naprave nadomesti z nadomestnimi, ki morajo  imeti enako ali boljše</t>
  </si>
  <si>
    <t xml:space="preserve"> kvaliteto</t>
  </si>
  <si>
    <t>*Vse naprave in elemente se mora dobaviti z vsemi ustreznimi in veljavnimi certifikati,atesti, garancijami,</t>
  </si>
  <si>
    <t>navodili za obratovanje in vzdrževanje in servisiranje ter funkcionalno shemo izvedenega stanja</t>
  </si>
  <si>
    <t>* Pri oddaji ponudbe naročniku je izvajalec je dolžan sam preveriti zmnožke in seštevke ter prenose le</t>
  </si>
  <si>
    <t xml:space="preserve"> teh v rekapitulacijo</t>
  </si>
  <si>
    <t>V ceni vsakih posameznih del je po potrebi zajeti vse delovne in pomožne odre kot tudi čiščenje vseh</t>
  </si>
  <si>
    <t>elementov po končanih delih</t>
  </si>
  <si>
    <t>* Pred izvedbo del je potrebno preveriti vse mikrolokacije priklučkov in prebojev na na objektu</t>
  </si>
  <si>
    <t>I PREDELA</t>
  </si>
  <si>
    <t>SKUPAJ</t>
  </si>
  <si>
    <t>DDV</t>
  </si>
  <si>
    <t>Dijana Pavleković, gradb.teh.</t>
  </si>
  <si>
    <t xml:space="preserve">II KROVSKA DELA </t>
  </si>
  <si>
    <t>Brežice, februar 2021</t>
  </si>
  <si>
    <t>Sestavila</t>
  </si>
  <si>
    <t>objekt:Prenova strehe Zdravstvenega doma Brežice</t>
  </si>
  <si>
    <t>št. projekta:3316/A-21</t>
  </si>
  <si>
    <t>objekt: Prenova strehe Zdravstvenega doma Brežice</t>
  </si>
  <si>
    <t>I PREDDELA</t>
  </si>
  <si>
    <t>kpl</t>
  </si>
  <si>
    <t xml:space="preserve">RUŠITVENA DELA - </t>
  </si>
  <si>
    <t>m1</t>
  </si>
  <si>
    <t>m2</t>
  </si>
  <si>
    <t>kg</t>
  </si>
  <si>
    <t>II TESARSKA DELA</t>
  </si>
  <si>
    <t xml:space="preserve">IV KLEPARSKA DELA </t>
  </si>
  <si>
    <t xml:space="preserve">V  RAZNA DELA </t>
  </si>
  <si>
    <t>Demontaža obstoječih letev 5/8 cm. Odstranjene letve se uporabijo za izvedbo zračnega kanala.</t>
  </si>
  <si>
    <t xml:space="preserve">paropropustna folija </t>
  </si>
  <si>
    <t>III KROVSKA DELA</t>
  </si>
  <si>
    <t>* površina strehe (celotna površina)</t>
  </si>
  <si>
    <t>kom</t>
  </si>
  <si>
    <t xml:space="preserve">* zavijanje strešnih trakov  na atiko v višino do 30 cm </t>
  </si>
  <si>
    <t>IV KLEPARSKA DELA</t>
  </si>
  <si>
    <t>kos</t>
  </si>
  <si>
    <t>V RAZNA DELA</t>
  </si>
  <si>
    <t xml:space="preserve">REKAPITULCIJA GRADBENO OBRTNIŠKA DELA </t>
  </si>
  <si>
    <t xml:space="preserve">REKAPITULCIJA </t>
  </si>
  <si>
    <t xml:space="preserve">1. GRADBENO OBRTNIŠKA DELA </t>
  </si>
  <si>
    <t xml:space="preserve">2. ELEKTRO INŠTALACIJSKA DELA </t>
  </si>
  <si>
    <r>
      <t xml:space="preserve">Demontaža zračnikov (odduhov)  </t>
    </r>
    <r>
      <rPr>
        <sz val="10"/>
        <rFont val="Calibri"/>
        <family val="2"/>
        <charset val="238"/>
      </rPr>
      <t>Ø cca 150 mm višine do 1 m ,</t>
    </r>
    <r>
      <rPr>
        <sz val="10"/>
        <rFont val="Arial CE"/>
        <family val="2"/>
        <charset val="238"/>
      </rPr>
      <t xml:space="preserve"> vključno z razvrščanjem po vrsti odpadka, nalaganjem in odvozom porušenega materiala na deponijo do 10 km.</t>
    </r>
  </si>
  <si>
    <r>
      <t>Demontaža strešnih visečih žlebov iz bakrene pločevine</t>
    </r>
    <r>
      <rPr>
        <sz val="10"/>
        <rFont val="Calibri"/>
        <family val="2"/>
        <charset val="238"/>
      </rPr>
      <t>,</t>
    </r>
    <r>
      <rPr>
        <sz val="10"/>
        <rFont val="Arial CE"/>
        <family val="2"/>
        <charset val="238"/>
      </rPr>
      <t xml:space="preserve"> vključno z razvrščanjem po vrsti odpadka in deponiranjem na varovani deponiji bakrene pločevne na gradbišču. </t>
    </r>
  </si>
  <si>
    <r>
      <t>Demontaža otočnih cevi iz bakrene pločevine</t>
    </r>
    <r>
      <rPr>
        <sz val="10"/>
        <rFont val="Calibri"/>
        <family val="2"/>
        <charset val="238"/>
      </rPr>
      <t xml:space="preserve">, </t>
    </r>
    <r>
      <rPr>
        <sz val="10"/>
        <rFont val="Arial CE"/>
        <family val="2"/>
        <charset val="238"/>
      </rPr>
      <t xml:space="preserve"> vključno z razvrščanjem po vrsti odpadka in deponiranjem na varovani deponiji bakrene pločevne na gradbišču. </t>
    </r>
  </si>
  <si>
    <t xml:space="preserve">Demontaža obrobe fasade ob robu strehe iz bakrene pločevine širine cca 90 cm  z razvrščanjem po vrsti odpadka in deponiranjem na varovani deponiji bakrene pločevne na gradbišču. </t>
  </si>
  <si>
    <t xml:space="preserve">Demontaža obrobe ravne strehe prizidka, izhoda na streho in dvigala iz bakrene pločevine z razvrščanjem po vrsti odpada in deponiranjem na varovani deponiji bakrene pločevne na gradbišču. </t>
  </si>
  <si>
    <t>Demontaža zračnika dim 30/60 cm iz pocinkane pločevine za odzračevnaje podstrešja z deponiranjem do ponovne vgadnje.</t>
  </si>
  <si>
    <t>Demontaža antene z deponiranjem do ponovne vgadnje.</t>
  </si>
  <si>
    <t>Sanacija razpok na betonski kapi dimnika dim. cca. 1,5/0,75/0,20 m, z vsemi pomožnimi deli in prenosi.</t>
  </si>
  <si>
    <t xml:space="preserve">Sanacija ravne strehe prizidka z preplastivijo obstoječih strešnih trakov, skupaj z vsemi potrebnimi vodotesnimi zaključevanji, z zavijanjem na atiko strehe, dobavo in montažo vtočnikov.
Streha v sestavi:
- PVC strešni trakovi kot npr. Bauder Termoplan T15V kaširana s kopreno ali enakovredno.                                                                                                                                  </t>
  </si>
  <si>
    <t>Dobava in montaža slemnskega traku pod slemenjake in grebene.</t>
  </si>
  <si>
    <t>Dobava in montaža kapne rešetke montirane na kapni letvi kompletno s pritrdilnim materialom.</t>
  </si>
  <si>
    <t>Dobava in montaža tipskih točkovnih snegolovov v barvi kritine, kompletno s pritrdilnim materialom in vsemi pomožnimi deli in prenosi.</t>
  </si>
  <si>
    <t xml:space="preserve">Dobava in montaža tipske ograje ravne strehe iz alumminija kot npr. Ograje za ravne strehe BauderSECUTEC BARRIER F ali enakovredno. Ograje so postavljene z balastnimi utežmi. Navpična,možna nastavitev  na 75°. Ograjni elementi (ročaji in vmesne prečke) stebri z nosilci, uteži, tipska ploščica,
kotni vezniki, zaključne kapice, vezno sredstvo. Kompletna dobava in montaža ograje ravne strehe prizidka kompletno z dobavo, montažo in vsemi pomožnimi deli in prenosi.
</t>
  </si>
  <si>
    <t xml:space="preserve">Dobava in montaža tipskih varovalnih sider za priključitev dveh oseb na razmaku cca. 4 m. </t>
  </si>
  <si>
    <t>Izdelava in montaža visečega strešnega žleba pravokotne oblike iz barvane pločevine  barva Antracit RAL 7016 v padcu 0,3%. Viseči žleb pravokotne  oblike iz barvane pločevine deb. 0.55 mm, razvite širine do 50 cm z vsemi preddeli, nosilnimi kljukami in pritrjevanjem kljuk na leseno podlago ter vsemi pomožnimi deli in prenosi.</t>
  </si>
  <si>
    <t>Izdelava in montaža obrobe  venca ravne strehe prizidka iz barvane pločevine deb. 0,55 mm, razvite širine 50 cm z vsemi predeli, pritrdilnim materialom in  vsemi pomožnimi deli in prenosi. Barva pločevine Antracit RAL 7016.</t>
  </si>
  <si>
    <t>Izdelava in montaža obrobe streha - stena  izhoda na streho iz barvane pločevine deb. 0,55 mm, razvite širine 50 cm z vsemi predeli, pritrdilnim materialom in  vsemi pomožnimi deli in prenosi. Barva pločevine Antracit RAL 7016.</t>
  </si>
  <si>
    <t>Izdelava in montaža kompletne obloge  dimnika dim cca 1,5/0,75 m, višine do 1,6 m z barvano pločevino deb 0,55 mm na poševni strehi, skupaj z izdelavo strehe dimnika. Obloga dimnika  z vsemi predeli, pritrdilnim materialom, tesnili in vsemi pomožnimi deli in prenosi. Barva pločevine Antracit RAL 7016.</t>
  </si>
  <si>
    <t>Dobava in montaža kotličkov iz jeklene barvane pločevie dim. 50/150 barve Antracit RAL 7016.</t>
  </si>
  <si>
    <t>Dobava in montaža odtočnih cevi iz jeklene barvane pločevine  premera 150 mm,barve Antracit RAL 7016, vključno z objemkami, pritrdilnim materijalom in vsemi pomožnimi deli in prenosi.</t>
  </si>
  <si>
    <r>
      <t xml:space="preserve">Dobava in montaža  univerzalnih zračnikov (odduhov) do </t>
    </r>
    <r>
      <rPr>
        <sz val="10"/>
        <rFont val="Calibri"/>
        <family val="2"/>
        <charset val="238"/>
      </rPr>
      <t>Ø</t>
    </r>
    <r>
      <rPr>
        <sz val="10"/>
        <rFont val="Arial CE"/>
        <family val="2"/>
        <charset val="238"/>
      </rPr>
      <t>150 mm,  oziroma enakih  obstoječim  primernih za trapezno pločevninasto kritino v barvi kritine, z vsem pritrdilnim materialom in tesnili ter pomožnimi deli in prenosi.</t>
    </r>
  </si>
  <si>
    <t>Ponovna montaža antene kompletno  z vsem pritrdilnim materialom in tesnili ter pomožnimi deli in prenosi.</t>
  </si>
  <si>
    <r>
      <t>Naprava lovilnih odrov in mrež po robu strešine s prenosom materiala do mesta vgraditve, odstranitvijo po uporabi, čiščenjem ter vsemi pomožnimi deli, za dobo 14 dni</t>
    </r>
    <r>
      <rPr>
        <sz val="10"/>
        <color rgb="FFFF0000"/>
        <rFont val="Arial CE"/>
        <charset val="238"/>
      </rPr>
      <t xml:space="preserve"> </t>
    </r>
    <r>
      <rPr>
        <sz val="10"/>
        <rFont val="Arial CE"/>
        <charset val="238"/>
      </rPr>
      <t>oz. do dokončanja del.</t>
    </r>
  </si>
  <si>
    <t>Kompletna izdelava ravne strehe dvigalnega jaška   proti žloti z oblikovanjem žlotnega dela v naklonih proti vtočnikom, skupaj z vsemi potrebnimi vodotesnimi zaključevanji, z zavijanjem na atiko strehe, dobavo in montažo vtočnikov. Ravna streha dvigalnega jaška 
Streha v sestavi:
- PVC strešni trakovi kot npr. Bauder Termoplan T15V kaširana s kopreno ali enakovredno,                                                                       -naklonska izolacija EPS kot npr. EPS naklonske plošče Fragmat naklona 1.5% deb od 2-14 cm ali enakovredno,                                                                           
- parna zapora,                                                              - obstoječi leseni opaž.</t>
  </si>
  <si>
    <r>
      <t>Ponovna montaža kolektorjev kompletno z izvedbo prevezave na cevno inštalacijo, pritrdilnim materijalom, tesnili ter vsemi pomožnimi deli in prenosi</t>
    </r>
    <r>
      <rPr>
        <sz val="10"/>
        <rFont val="Arial CE"/>
        <charset val="238"/>
      </rPr>
      <t>. V ceni upoštevati tudi testni zagon oz. kontrolo delovanja kolektorej po ponovni montaži slednjih.</t>
    </r>
  </si>
  <si>
    <t>obloga zračnika</t>
  </si>
  <si>
    <t>Izdelava dokazila o zanesljivosti objekta. Oddaja  v 2 tiskanih izvodih in 1X digitalno na CD</t>
  </si>
  <si>
    <r>
      <t>Demontaža  fasadne obloge</t>
    </r>
    <r>
      <rPr>
        <sz val="10"/>
        <color rgb="FFFF0000"/>
        <rFont val="Arial CE"/>
        <charset val="238"/>
      </rPr>
      <t xml:space="preserve"> </t>
    </r>
    <r>
      <rPr>
        <sz val="10"/>
        <rFont val="Arial CE"/>
        <charset val="238"/>
      </rPr>
      <t xml:space="preserve">jaška </t>
    </r>
    <r>
      <rPr>
        <sz val="10"/>
        <rFont val="Arial CE"/>
        <family val="2"/>
        <charset val="238"/>
      </rPr>
      <t xml:space="preserve">dvigala in izhoda na streho iz bakrene pločevine  z razvrščanjem po vrsti odpada in deponiranjem na varovani deponiji bakrene pločevne na gradbišču. </t>
    </r>
  </si>
  <si>
    <t>Demontaža obstoječega okna za izhod na streho vključno  z razvrščanjem po vrsti odpada, nalaganjem in odvozom porušenega materiala na deponijo do 10 km.</t>
  </si>
  <si>
    <r>
      <t xml:space="preserve">* dobava in montaža tipskega vtočnika </t>
    </r>
    <r>
      <rPr>
        <sz val="10"/>
        <rFont val="Calibri"/>
        <family val="2"/>
        <charset val="238"/>
      </rPr>
      <t>Ø</t>
    </r>
    <r>
      <rPr>
        <sz val="10"/>
        <rFont val="Arial"/>
        <family val="2"/>
        <charset val="238"/>
      </rPr>
      <t>125 iz visokokavostnega PVC, z mrežico za zadrževanje listja, skupaj s priključki na obstoječo vertikalo</t>
    </r>
  </si>
  <si>
    <r>
      <t xml:space="preserve">* dobava in montaža tipskega vtočnika </t>
    </r>
    <r>
      <rPr>
        <sz val="10"/>
        <rFont val="Calibri"/>
        <family val="2"/>
        <charset val="238"/>
      </rPr>
      <t>Ø</t>
    </r>
    <r>
      <rPr>
        <sz val="10"/>
        <rFont val="Arial"/>
        <family val="2"/>
        <charset val="238"/>
      </rPr>
      <t>125 iz visokokavostnega PVC, z mrežico za zadrževanje listja, skupaj s priključkom na vertikalo</t>
    </r>
  </si>
  <si>
    <t>* dobava in montaža tipskega vtočnika Ø125 iz visokokavostnega PVC, z mrežico za zadrževanje listja, skupaj s priključkom na vertikalo</t>
  </si>
  <si>
    <t>Izdelava in montaža obrobe streha - stena jaška  dvigala iz barvane pločevine deb. 0,55 mm, razvite širine 50 cm z vsemi predeli, pritrdilnim materialom in  vsemi pomožnimi deli in prenosi. Barva pločevine  Antracit RAL 7016.</t>
  </si>
  <si>
    <t>Izdelava in montaža obrobe zračnikov na poševni strehi iz barvane pločevine deb. 0,55 mm, razvite širine 50 cm z vsemi predeli, pritrdilnim materialom in  vsemi pomožnimi deli in prenosi. Barva pločevine Antracit RAL 7016.</t>
  </si>
  <si>
    <t>Ponovna vgradnja zračnika za odvod toplote iz podstrešja z vsem pritrdilnim materijalom in tesnili ter  izvedbo obloge zračnika nad streho z barvano pločevino v barvi kritine z vesmi pomožnimi deli in prenosi</t>
  </si>
  <si>
    <t>Dobava in polaganje slemenskih in grebenskih zaključkov iz  pločevine primernih za trpezno kritino deb. 0,5 mm  kot npr. Bratex T-35 Prestige Ceramik mat RAL 7016 ali enakovreno  kompletno s pritrdilnim materialom in vsemi potrebnimi zaključki.</t>
  </si>
  <si>
    <t xml:space="preserve"> </t>
  </si>
  <si>
    <t>Drobni spojni in montažni material</t>
  </si>
  <si>
    <t>I.</t>
  </si>
  <si>
    <t xml:space="preserve">kpl </t>
  </si>
  <si>
    <t xml:space="preserve">Meritve ozemljitvene upornosti, pregled in ažuriranje knjige strelovoda objekta   </t>
  </si>
  <si>
    <t xml:space="preserve">kos </t>
  </si>
  <si>
    <t>Žlebna sponka Rf, sestavljena iz ploščic dimenzij 48 x 85 mm in vijakov ter matic M6 (kot napr. KON06 Hermi)</t>
  </si>
  <si>
    <t>Lovilna palica Al 2,5 m skupaj s pritrdilnim kompletom za postavitev lovilne palice (kot napr. LOP2,5 Hermi)</t>
  </si>
  <si>
    <t>Sponka Rf, sestavljena iz 2 ploščic dimenzij 40 x 40 mm in vijaka M10, namenjena izvedbi spojev med okroglimi vodniki Φ8 – 10 mm in pločevinastimi deli nad zemljo  (kot napr. ZON04 A SIMPLE Hermi)</t>
  </si>
  <si>
    <t>Zidni nosilec, izdelan iz nerjaveče pločevine (Rf), primeren za pritrjevanje na toplotno izolativno oblogo (zunanjo fasado) iz penjenega ali ekstrudiranega polistirena (stiropora ali stirodura).  Vodnik se na nosilec pritrjuje z vijačenjem, pri KD brez vijačenja  (kot napr. ZON09 Hermi)</t>
  </si>
  <si>
    <t>Cevna objemka, narejena iz dveh delov, namenjena ozemljevanju okroglih odtočnih cevi oz. pritrjevanju vodnikov okroglega preseka na cevi različnih dimenzij; pritrjevanje vodnika na cevno objemko z vijačenjem. (kot napr. KON 11 Hermi)</t>
  </si>
  <si>
    <t>Cevna objemka, narejena iz dveh delov, namenjena ozemljevanju kvadratnih odtočnih cevi oz. pritrjevanju vodnikov okroglega preseka na odtočne cevi različnih dimenzij; pritrjevanje vodnika na cevno objemko z vijačenjem. (kot napr. KON 11 Hermi)</t>
  </si>
  <si>
    <t>Vertikalna zaščita, dolžine 1,5 m primerna za pritrjevanje na toplotno izolativno oblogo (zunanjo fasado) iz penjenega ali ekstrudiranega polistirena (stiropora ali stirodura) debeline 50 mm ali več. Zaščita je sestavljena iz 1x VZ vertikalna zaščita gola + 2x VZ nosilec 09 Hermi</t>
  </si>
  <si>
    <t>Sponka Rf, sestavljena iz ploščic dimenzij 20 x 52 mm in vijakov M6, namenjena kot nosilec okroglega vodnika na pločevinastih strehah (kot napr. KON 20 B Hermi)</t>
  </si>
  <si>
    <t>Slemenski in strešni nosilci Rf za Al žico za pločevinasto kritino, komplet z drobnim montažnim in tesnilnim materialomm (kot napr. SON 16 Hermi)</t>
  </si>
  <si>
    <t>m</t>
  </si>
  <si>
    <t>Al žica fi-8mm položena na strešne in slemenske nosilce na strehi in po fasadi objekta</t>
  </si>
  <si>
    <t>Demontaža obstoječega strelovoda (Al fi 8 mm) na delu strehe. Vertikalni vodniki se ne demontirajo</t>
  </si>
  <si>
    <t>ELEKTRO DEL</t>
  </si>
  <si>
    <t>Skupaj</t>
  </si>
  <si>
    <t>Cena/
enoto</t>
  </si>
  <si>
    <t>Količina</t>
  </si>
  <si>
    <t>Enota</t>
  </si>
  <si>
    <t>Opis postavke</t>
  </si>
  <si>
    <t>Poz.</t>
  </si>
  <si>
    <t>Cene na enoto in vrednosti so v EUR brez DDV!</t>
  </si>
  <si>
    <t>Tam, kjer je v popisu opreme določen kos opisan kot določen tip ali blagovna znamka, se to razume v smislu lažjega opisa: enakovreden ali boljši.</t>
  </si>
  <si>
    <t>STRELOVOD IN OZEMLJITVE</t>
  </si>
  <si>
    <t>E1.</t>
  </si>
  <si>
    <t>POPIS DEL S PREDRAČUNOM</t>
  </si>
  <si>
    <t>Nepredvidena dela 10% vseh del</t>
  </si>
  <si>
    <t>Najem in postavitev avtodvigala za dvig v višino do 20 m in tovor do 1 t za celotno obdobje izvajanja del, dokler je le-to potrebno.</t>
  </si>
  <si>
    <t xml:space="preserve">Ureditev delovišča, z ureditvijo transportnih poti, deponij gradbenega in odpadnega materiala ter vsemi potrebnimi deli za ureditev delovišča. </t>
  </si>
  <si>
    <t>UREDITEV DELOVIŠČA</t>
  </si>
  <si>
    <t xml:space="preserve">Demontaža  kritine iz bakrene pločevine na ravnih strehah. Streha med objekti, streha izhoda na streho in streha dvigalnega jaška. Demontaža kritine z razvrščanjem po vrsti odpada in deponiranjem na varovani deponiji bakrene pločevne na gradbišču. </t>
  </si>
  <si>
    <t>Demontaža kolektorjev za ogrevanje sanitarne vode skupne površine cca. 52 m2 z deponiranjem kolektorjev, nosilne konstrukcije in cevnega razvoda do ponovne vgadnje po končani prenovi strehe.</t>
  </si>
  <si>
    <t>Letvanje strehe z vertikalnimi letvami 5/8 cm  (obstoječe letve) na špirovce s pritjevanjem sekundarne kritine - vodonepropustne in paropropustne folije, visoke paropropustnosti  (≥1700 g/m2/24 h) z  UV in IR stabilizatorji in   anti-reflektivnim premazom. Masa 170 g/m2. Izvedba letvanja z vertikalnimi letvami in polaganje sekundarne kritine z vsemi pomožnimi deli in prenosi.</t>
  </si>
  <si>
    <t xml:space="preserve">obstoječe letve 5/8 cm - montaža </t>
  </si>
  <si>
    <t>Letvanje strehe z horizontalnimi letvami letvami 5/8 cm na razmaku 60 cm osno za pokrivanje s trapezno pločevino s pritrdilnim materijalom, dobavo materiala in vsemi pomožnimi deli in prenosi.</t>
  </si>
  <si>
    <r>
      <t>Fasadni odri višine do 15 m, minimalne svetle širine 0,90 m na višini potrebni za izvedbo fasadnih obrob strešnega venca kompletno z vsemi zaščitami za varno delo. Fasadni odri namenjeni obnovi fasadnih obrob strešnega venca višine 1 m. Fasadni odri kompletno z montažo,  demontažo ter vsemi pomožnimi deli in prenosi. Fasadni od</t>
    </r>
    <r>
      <rPr>
        <sz val="10"/>
        <rFont val="Arial CE"/>
        <charset val="238"/>
      </rPr>
      <t>ri za dobo 14 dni oz. do dokončanja del</t>
    </r>
    <r>
      <rPr>
        <sz val="10"/>
        <rFont val="Arial CE"/>
        <family val="2"/>
        <charset val="238"/>
      </rPr>
      <t>. Pri izvedbi fasadnih odrov na lokaciji obstoječe nadstrešnice pri vhodu v zdravstveni dom je v ceni potrebno zajeti demontažo</t>
    </r>
    <r>
      <rPr>
        <sz val="10"/>
        <rFont val="Arial CE"/>
        <charset val="238"/>
      </rPr>
      <t xml:space="preserve"> in ponovno montažo kritine nadstrešnice ob robu objekta v dolžini 40 m.</t>
    </r>
  </si>
  <si>
    <t xml:space="preserve">* zavijanje strešnih trakov na atiko in steno v višino do 30 cm </t>
  </si>
  <si>
    <t>V kalkulaciji upoštevati, da se dela izvajajo na višini (cca. 15 m)</t>
  </si>
  <si>
    <t xml:space="preserve">Ureditev varovane deponije (ograjena deponija z vrati na zaklepanje) za demontirano bakreno pločevino. Na deponiji se hrani  demontirana bakrena pločevina do odvoza na stalno deponijo kjer se ovrednoti. Vrednost ovrednotenega materiala se upošteva pri obračunu del. </t>
  </si>
  <si>
    <t>V popisu so navedene minimalne zahtevane karakteristike kritine in ostalih materialov. Ponudnik mora v zeleno obarvane celice obvezno navesti</t>
  </si>
  <si>
    <t>Dobava in oblaganje trapezne pločevine  deb. 0,5 mm kot npr. Brateks T-8 Prestige Ceramik mat RAL 7016 ali enakovreno na stene izhoda na streho z izdelavo lesene podkonstrukcije - letve 4/5 cm na razmaku  40 cm, pritrdilnim materialom in vsemi potrebnimi zaključki, pomožnimi deli in prenosi.Grancijska doba pločevine min. 30 let.</t>
  </si>
  <si>
    <t>Dobava in oblaganje   trapezne  pločevine  deb 0,5 mm kot npr. Brateks T-8 Prestige Ceramik mat RAL 7016 ali enakovreno na stene dvigalnega jaška  streho z izdelavo lesene podkonstrukcije - letve 4/5 cm na razmaku  40 cm , pritrdilnim materialom in vsemi potrebnimi zaključki, pomožnimi deli in prenosi. Grancijska doba pločevine  min. 30 let.</t>
  </si>
  <si>
    <t>Izvajalec rušitvenih del  mora gradbene odpadke sortirati in odvažati končnem odjemalcu v skladu z Uredbo o ravnanju z odpadki, ki nastanejo pri gradbenih delih (Ur. list RS, št. 34/08).  V ceni je potrebo zajeti vse stroške: nakladanje, razkladanje, odvoz ter plačila vseh dovoljenj in pristojbin deponije.</t>
  </si>
  <si>
    <t>OPIS</t>
  </si>
  <si>
    <t>KOLIČINA</t>
  </si>
  <si>
    <t>CENA / ENOTO</t>
  </si>
  <si>
    <t>VREDNOST</t>
  </si>
  <si>
    <t>ENOTA</t>
  </si>
  <si>
    <t>Rušenje azbest cementne strešne kritine  s snegolovi vključno z razvrščanjem po vrsti odpada, nalaganjem in odvozom porušenega meteriala na deponijo do 20 km. Pri odstranitvi azbest cementne strešne kritine je potrebno upoštevati vse zaščitne ukrepe iz varnosti in zdravja pri delu, demontaži, transportih, pakiranju, nakladanju, odvozu in deponiranju skladno z Uredbo o ravnanju z odpadki, ki vsebujejo azbest (Ur. list RS, št. 34/08) in Uredbo o pogojih, pod katerimi se lahko pri rekonstrukciji ali odstranitvi objektov in pri vzdrževalnih delih na objektih, inštalacijah ali napravah odstranjujejo materiali, ki vsebujejo azbest (Ur. list RS, št. 60/06). Vključno z plačilom vseh potrebnih pristojbin.</t>
  </si>
  <si>
    <t>škarje dim. cca. 8/20, dolžina cca. 5 m</t>
  </si>
  <si>
    <t>Dobava in polaganje trapezne strešne pločevine kot npr. Brateks T-35 Prestige Ceramik mat RAL 7016 ali enakovreno na štirikapnice Zdravstvenega doma kompletno s pritrdilnim materialom in vsemi potrebnimi zaključki v kapi, slemenu in grebenih. Garancijska doba kritine min. 30 let.</t>
  </si>
  <si>
    <t>Zamenjava dotrajanih lesenih elementov ostrešja kompletno z izdelavo montažo novih ter vsemi pomožnimi deli in prenosi.</t>
  </si>
  <si>
    <t>Dobava in montaža okna za izhod na streho  kot npr. GXU Velux ali enakovredno, kompletno z vsemi deli in obrobami za končni izdelek. Plastificirano strešno okno za izhod na streho.
Vgradnja dimenzija 66x118 cm (FK06)
Stransko vpetje. 
Narejen iz lepljene lesene sredice, oblite z belim poliureatnom.
Vgrajena je prezračevalna loputa. Vgradnja na streho z naklonom od 15° do 85°.
Odpiranje je možno na desno ali levo stran.
Standardna zasteklitev z lepljenim notranjim in kaljenim zunanjim steklom (Safety Plus).</t>
  </si>
  <si>
    <t>Kompletna izdelava ravne strehe proti žloti z oblikovanjem žlotnega dela v naklonih proti vtočnikom, skupaj z vsemi potrebnimi vodotesnimi zaključevanji, z zavijanjem na atiko strehe in na steno, dobavo in montažo vtočnikov. Ravna streha med objekti.
Streha v sestavi:
- PVC strešni trakovi kot npr. Bauder Termoplan T15V kaširana s kopreno ali enakovredno                                             - naklonska izolacija EPS kot npr. EPS naklonske plošče Fragmat naklona 1.5% deb od 2-14 cm ali enakovredno                                                        - parna zapora                                                         - obstoječi leseni opaž</t>
  </si>
  <si>
    <t>Kompletna izdelava ravne strehe  proti žlebu skupaj z vsemi potrebnimi vodotesnimi zaključevanji. Ravna streha na izhodu na streho.
Streha v sestavi:
- PVC strešni trakovi kot npr. Bauder Termoplan T15V kaširana s kopreno ali enakovredno                                             - naklonska izolacija EPS kot npr. EPS naklonske plošče Fragmat naklona 1.5% deb od 2-10 cm ali enakovredno                                                             - parna zapora                                                                     - obstoječi leseni opaž</t>
  </si>
  <si>
    <t>Opombe: v ceni so zajeta dobava, transport  in montaža s spojnim in montažnim materialom ter vsa pomožna dela in prenosi.</t>
  </si>
  <si>
    <r>
      <t xml:space="preserve">Dobava in oblaganje trapezne  pločevine  deb 0,5 mm kot npr. Bratex T-8 Prestige Ceramik mat RAL 7016 ali enakovreno na fasadno obrobo strešnega venca višine do 100 cm  kompletno z izdelavo lesene podkonstrukcije - letve 4/5 cm na razmaku  40 cm, pritrdilnim materialom in vsemi potrebnimi zaključki, pomožnimi deli in prenosi. </t>
    </r>
    <r>
      <rPr>
        <b/>
        <u/>
        <sz val="10"/>
        <rFont val="Arial CE"/>
        <charset val="238"/>
      </rPr>
      <t>Grancijska doba pločevine min. 30 let.</t>
    </r>
  </si>
  <si>
    <r>
      <t xml:space="preserve">ponujen material oz. dela s kratkim opisom - </t>
    </r>
    <r>
      <rPr>
        <b/>
        <sz val="11"/>
        <rFont val="Calibri"/>
        <family val="2"/>
        <charset val="238"/>
        <scheme val="minor"/>
      </rPr>
      <t>GLEJ TOČKO B.III.2.4.A Navodil za izdelavo ponudbe</t>
    </r>
    <r>
      <rPr>
        <sz val="11"/>
        <rFont val="Calibri"/>
        <family val="2"/>
        <charset val="238"/>
        <scheme val="minor"/>
      </rPr>
      <t>.</t>
    </r>
  </si>
  <si>
    <t>Točen naziv proizvajalca, oznaka in tip ponujenega  materiala oz. način izvedbe del</t>
  </si>
  <si>
    <t>Odvoz bakrene pločevine iz varovane deponije končnemu odjemalcu z nakladanjem in vsemi pomožnimi deli, prenosi in manipulativnimi stroški prodaje.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</si>
</sst>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1]_-;\-* #,##0.00\ [$€-1]_-;_-* &quot;-&quot;??\ [$€-1]_-;_-@_-"/>
    <numFmt numFmtId="165" formatCode="#,##0.00\ [$€-1]"/>
    <numFmt numFmtId="166" formatCode="#,##0.00\ &quot;€&quot;"/>
  </numFmts>
  <fonts count="36">
    <font>
      <sz val="11"/>
      <color theme="1"/>
      <name val="Calibri"/>
      <family val="2"/>
      <charset val="238"/>
      <scheme val="minor"/>
    </font>
    <font>
      <sz val="11"/>
      <color theme="1"/>
      <name val="Calibri"/>
      <family val="2"/>
      <charset val="238"/>
      <scheme val="minor"/>
    </font>
    <font>
      <sz val="11"/>
      <color theme="1"/>
      <name val="Arial"/>
      <family val="2"/>
      <charset val="238"/>
    </font>
    <font>
      <b/>
      <sz val="14"/>
      <color theme="1"/>
      <name val="Arial"/>
      <family val="2"/>
      <charset val="238"/>
    </font>
    <font>
      <sz val="9"/>
      <color theme="1"/>
      <name val="Arial"/>
      <family val="2"/>
      <charset val="238"/>
    </font>
    <font>
      <sz val="9"/>
      <color theme="1"/>
      <name val="Calibri"/>
      <family val="2"/>
      <charset val="238"/>
      <scheme val="minor"/>
    </font>
    <font>
      <sz val="10"/>
      <color theme="1"/>
      <name val="Arial"/>
      <family val="2"/>
      <charset val="238"/>
    </font>
    <font>
      <b/>
      <sz val="12"/>
      <color theme="1"/>
      <name val="Arial"/>
      <family val="2"/>
      <charset val="238"/>
    </font>
    <font>
      <sz val="12"/>
      <color theme="1"/>
      <name val="Arial"/>
      <family val="2"/>
      <charset val="238"/>
    </font>
    <font>
      <b/>
      <sz val="11"/>
      <color theme="1"/>
      <name val="Arial"/>
      <family val="2"/>
      <charset val="238"/>
    </font>
    <font>
      <b/>
      <sz val="12"/>
      <color theme="0"/>
      <name val="Arial"/>
      <family val="2"/>
      <charset val="238"/>
    </font>
    <font>
      <sz val="11"/>
      <color theme="0"/>
      <name val="Arial"/>
      <family val="2"/>
      <charset val="238"/>
    </font>
    <font>
      <sz val="10"/>
      <name val="Arial CE"/>
      <family val="2"/>
      <charset val="238"/>
    </font>
    <font>
      <b/>
      <sz val="10"/>
      <name val="Arial CE"/>
      <charset val="238"/>
    </font>
    <font>
      <b/>
      <sz val="12"/>
      <name val="Arial CE"/>
      <charset val="238"/>
    </font>
    <font>
      <sz val="10"/>
      <name val="Calibri"/>
      <family val="2"/>
      <charset val="238"/>
    </font>
    <font>
      <b/>
      <sz val="10"/>
      <color theme="1"/>
      <name val="Arial"/>
      <family val="2"/>
      <charset val="238"/>
    </font>
    <font>
      <sz val="10"/>
      <name val="Arial"/>
      <family val="2"/>
      <charset val="238"/>
    </font>
    <font>
      <sz val="10"/>
      <color rgb="FFFF0000"/>
      <name val="Arial CE"/>
      <family val="2"/>
      <charset val="238"/>
    </font>
    <font>
      <u/>
      <sz val="11"/>
      <color theme="1"/>
      <name val="Arial"/>
      <family val="2"/>
      <charset val="238"/>
    </font>
    <font>
      <sz val="11"/>
      <color indexed="8"/>
      <name val="Calibri"/>
      <family val="2"/>
      <charset val="238"/>
    </font>
    <font>
      <sz val="10"/>
      <color rgb="FFFF0000"/>
      <name val="Arial CE"/>
      <charset val="238"/>
    </font>
    <font>
      <sz val="10"/>
      <name val="Arial CE"/>
      <charset val="238"/>
    </font>
    <font>
      <b/>
      <sz val="11"/>
      <color theme="1"/>
      <name val="Calibri"/>
      <family val="2"/>
      <charset val="238"/>
      <scheme val="minor"/>
    </font>
    <font>
      <sz val="9.9"/>
      <color rgb="FF333333"/>
      <name val="Open Sans"/>
      <family val="2"/>
      <charset val="238"/>
    </font>
    <font>
      <b/>
      <sz val="10"/>
      <color indexed="8"/>
      <name val="Arial"/>
      <family val="2"/>
      <charset val="238"/>
    </font>
    <font>
      <sz val="9"/>
      <name val="Arial"/>
      <family val="2"/>
      <charset val="238"/>
    </font>
    <font>
      <b/>
      <sz val="12"/>
      <name val="Arial"/>
      <family val="2"/>
      <charset val="238"/>
    </font>
    <font>
      <sz val="9"/>
      <name val="Arial"/>
      <family val="2"/>
    </font>
    <font>
      <b/>
      <sz val="10"/>
      <name val="Arial"/>
      <family val="2"/>
    </font>
    <font>
      <b/>
      <sz val="14"/>
      <name val="Arial"/>
      <family val="2"/>
      <charset val="238"/>
    </font>
    <font>
      <b/>
      <sz val="14"/>
      <name val="Arial"/>
      <family val="2"/>
    </font>
    <font>
      <sz val="11"/>
      <color rgb="FFFF0000"/>
      <name val="Calibri"/>
      <family val="2"/>
      <charset val="238"/>
      <scheme val="minor"/>
    </font>
    <font>
      <b/>
      <u/>
      <sz val="10"/>
      <name val="Arial CE"/>
      <charset val="238"/>
    </font>
    <font>
      <sz val="1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rgb="FFC0C0C0"/>
        <bgColor indexed="27"/>
      </patternFill>
    </fill>
    <fill>
      <patternFill patternType="solid">
        <fgColor theme="9" tint="0.59999389629810485"/>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0" fillId="0" borderId="0"/>
  </cellStyleXfs>
  <cellXfs count="200">
    <xf numFmtId="0" fontId="0" fillId="0" borderId="0" xfId="0"/>
    <xf numFmtId="0" fontId="2" fillId="0" borderId="0" xfId="0" applyFont="1"/>
    <xf numFmtId="0" fontId="3"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5" fillId="0" borderId="7" xfId="0" applyFont="1" applyBorder="1"/>
    <xf numFmtId="0" fontId="5" fillId="0" borderId="8" xfId="0" applyFont="1" applyBorder="1"/>
    <xf numFmtId="0" fontId="6" fillId="0" borderId="0" xfId="0" applyFont="1"/>
    <xf numFmtId="0" fontId="7" fillId="0" borderId="0" xfId="0" applyFont="1"/>
    <xf numFmtId="164" fontId="7" fillId="0" borderId="0" xfId="0" applyNumberFormat="1" applyFont="1"/>
    <xf numFmtId="0" fontId="8" fillId="0" borderId="0" xfId="0" applyFont="1"/>
    <xf numFmtId="0" fontId="9" fillId="0" borderId="0" xfId="0" applyFont="1"/>
    <xf numFmtId="164" fontId="2" fillId="0" borderId="0" xfId="0" applyNumberFormat="1" applyFont="1"/>
    <xf numFmtId="0" fontId="10" fillId="0" borderId="0" xfId="0" applyFont="1"/>
    <xf numFmtId="164" fontId="7" fillId="0" borderId="0" xfId="1" applyNumberFormat="1" applyFont="1" applyBorder="1"/>
    <xf numFmtId="0" fontId="2" fillId="0" borderId="9" xfId="0" applyFont="1" applyBorder="1"/>
    <xf numFmtId="164" fontId="2" fillId="0" borderId="9" xfId="0" applyNumberFormat="1" applyFont="1" applyBorder="1"/>
    <xf numFmtId="0" fontId="2" fillId="0" borderId="10" xfId="0" applyFont="1" applyBorder="1"/>
    <xf numFmtId="0" fontId="11" fillId="0" borderId="10" xfId="0" applyFont="1" applyBorder="1"/>
    <xf numFmtId="164" fontId="2" fillId="0" borderId="10" xfId="0" applyNumberFormat="1" applyFont="1" applyBorder="1"/>
    <xf numFmtId="164" fontId="6" fillId="0" borderId="0" xfId="0" applyNumberFormat="1" applyFont="1"/>
    <xf numFmtId="164" fontId="0" fillId="0" borderId="0" xfId="0" applyNumberFormat="1"/>
    <xf numFmtId="0" fontId="4" fillId="0" borderId="0" xfId="0" applyFont="1" applyBorder="1"/>
    <xf numFmtId="0" fontId="5" fillId="0" borderId="0" xfId="0" applyFont="1" applyBorder="1"/>
    <xf numFmtId="164" fontId="2" fillId="0" borderId="0" xfId="0" applyNumberFormat="1" applyFont="1" applyBorder="1"/>
    <xf numFmtId="0" fontId="2" fillId="0" borderId="0" xfId="0" applyFont="1" applyBorder="1"/>
    <xf numFmtId="164" fontId="2" fillId="0" borderId="0" xfId="1" applyNumberFormat="1" applyFont="1" applyBorder="1"/>
    <xf numFmtId="0" fontId="12" fillId="0" borderId="11" xfId="0" applyFont="1" applyBorder="1" applyAlignment="1">
      <alignment horizontal="left" vertical="top"/>
    </xf>
    <xf numFmtId="0" fontId="12" fillId="0" borderId="12" xfId="0" applyFont="1" applyBorder="1" applyAlignment="1">
      <alignment vertical="top" wrapText="1"/>
    </xf>
    <xf numFmtId="0" fontId="12" fillId="0" borderId="12" xfId="0" applyFont="1" applyBorder="1" applyAlignment="1">
      <alignment horizontal="center"/>
    </xf>
    <xf numFmtId="2" fontId="12" fillId="0" borderId="12" xfId="0" applyNumberFormat="1" applyFont="1" applyBorder="1" applyAlignment="1">
      <alignment horizontal="center"/>
    </xf>
    <xf numFmtId="165" fontId="12" fillId="0" borderId="13" xfId="0" applyNumberFormat="1" applyFont="1" applyBorder="1" applyAlignment="1">
      <alignment horizontal="center"/>
    </xf>
    <xf numFmtId="0" fontId="13" fillId="0" borderId="0" xfId="0" applyFont="1" applyAlignment="1">
      <alignment horizontal="left" vertical="top"/>
    </xf>
    <xf numFmtId="0" fontId="14" fillId="0" borderId="0" xfId="0" applyFont="1" applyAlignment="1">
      <alignment vertical="top" wrapText="1"/>
    </xf>
    <xf numFmtId="0" fontId="14" fillId="0" borderId="0" xfId="0" applyFont="1" applyAlignment="1">
      <alignment horizontal="center"/>
    </xf>
    <xf numFmtId="2" fontId="14" fillId="0" borderId="0" xfId="0" applyNumberFormat="1" applyFont="1" applyAlignment="1">
      <alignment horizontal="center"/>
    </xf>
    <xf numFmtId="165" fontId="12" fillId="0" borderId="0" xfId="0" applyNumberFormat="1" applyFont="1" applyAlignment="1">
      <alignment horizontal="center"/>
    </xf>
    <xf numFmtId="0" fontId="14" fillId="0" borderId="0" xfId="0" applyFont="1" applyAlignment="1">
      <alignment horizontal="left" vertical="top"/>
    </xf>
    <xf numFmtId="0" fontId="13" fillId="0" borderId="0" xfId="0" applyFont="1" applyAlignment="1">
      <alignment vertical="top" wrapText="1"/>
    </xf>
    <xf numFmtId="0" fontId="16" fillId="0" borderId="0" xfId="0" applyFont="1"/>
    <xf numFmtId="0" fontId="12" fillId="0" borderId="14" xfId="0" applyFont="1" applyBorder="1" applyAlignment="1">
      <alignment horizontal="left" vertical="top"/>
    </xf>
    <xf numFmtId="0" fontId="17" fillId="0" borderId="15" xfId="0" applyFont="1" applyBorder="1" applyAlignment="1">
      <alignment vertical="top" wrapText="1"/>
    </xf>
    <xf numFmtId="0" fontId="0" fillId="0" borderId="15" xfId="0" applyBorder="1"/>
    <xf numFmtId="0" fontId="0" fillId="0" borderId="16" xfId="0" applyBorder="1"/>
    <xf numFmtId="0" fontId="12" fillId="0" borderId="17" xfId="0" applyFont="1" applyBorder="1" applyAlignment="1">
      <alignment horizontal="left" vertical="top"/>
    </xf>
    <xf numFmtId="0" fontId="17" fillId="0" borderId="9" xfId="0" applyFont="1" applyBorder="1" applyAlignment="1">
      <alignment vertical="top" wrapText="1"/>
    </xf>
    <xf numFmtId="0" fontId="12" fillId="0" borderId="9" xfId="0" applyFont="1" applyBorder="1" applyAlignment="1">
      <alignment horizontal="center"/>
    </xf>
    <xf numFmtId="2" fontId="12" fillId="0" borderId="9" xfId="0" applyNumberFormat="1" applyFont="1" applyBorder="1" applyAlignment="1">
      <alignment horizontal="center"/>
    </xf>
    <xf numFmtId="165" fontId="12" fillId="0" borderId="18" xfId="0" applyNumberFormat="1" applyFont="1" applyBorder="1" applyAlignment="1">
      <alignment horizontal="center"/>
    </xf>
    <xf numFmtId="0" fontId="12" fillId="0" borderId="19" xfId="0" applyFont="1" applyBorder="1" applyAlignment="1">
      <alignment horizontal="left" vertical="top"/>
    </xf>
    <xf numFmtId="0" fontId="17" fillId="0" borderId="0" xfId="0" applyFont="1" applyBorder="1" applyAlignment="1">
      <alignment vertical="top" wrapText="1"/>
    </xf>
    <xf numFmtId="2" fontId="6" fillId="0" borderId="0" xfId="0" applyNumberFormat="1" applyFont="1" applyBorder="1" applyAlignment="1">
      <alignment horizontal="center"/>
    </xf>
    <xf numFmtId="0" fontId="17" fillId="0" borderId="9"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165" fontId="12" fillId="0" borderId="20" xfId="0" applyNumberFormat="1" applyFont="1" applyBorder="1" applyAlignment="1">
      <alignment horizontal="center"/>
    </xf>
    <xf numFmtId="165" fontId="16" fillId="0" borderId="0" xfId="0" applyNumberFormat="1" applyFont="1" applyAlignment="1">
      <alignment horizontal="center"/>
    </xf>
    <xf numFmtId="0" fontId="12" fillId="0" borderId="14" xfId="0" applyFont="1" applyBorder="1" applyAlignment="1">
      <alignment horizontal="center" vertical="top"/>
    </xf>
    <xf numFmtId="0" fontId="12" fillId="0" borderId="15" xfId="0" applyFont="1" applyBorder="1" applyAlignment="1">
      <alignment vertical="top" wrapText="1"/>
    </xf>
    <xf numFmtId="0" fontId="12" fillId="0" borderId="15" xfId="0" applyFont="1" applyBorder="1" applyAlignment="1">
      <alignment horizontal="center"/>
    </xf>
    <xf numFmtId="2" fontId="12" fillId="0" borderId="15" xfId="0" applyNumberFormat="1" applyFont="1" applyBorder="1" applyAlignment="1">
      <alignment horizontal="center"/>
    </xf>
    <xf numFmtId="165" fontId="12" fillId="0" borderId="16" xfId="0" applyNumberFormat="1" applyFont="1" applyBorder="1" applyAlignment="1">
      <alignment horizontal="center"/>
    </xf>
    <xf numFmtId="0" fontId="12" fillId="0" borderId="19" xfId="0" applyFont="1" applyBorder="1" applyAlignment="1">
      <alignment horizontal="center" vertical="top"/>
    </xf>
    <xf numFmtId="0" fontId="12" fillId="0" borderId="0" xfId="0" applyFont="1" applyAlignment="1">
      <alignment vertical="top" wrapText="1"/>
    </xf>
    <xf numFmtId="0" fontId="12" fillId="0" borderId="0" xfId="0" applyFont="1" applyAlignment="1">
      <alignment horizontal="center"/>
    </xf>
    <xf numFmtId="2" fontId="12" fillId="0" borderId="0" xfId="0" applyNumberFormat="1" applyFont="1" applyAlignment="1">
      <alignment horizontal="center"/>
    </xf>
    <xf numFmtId="0" fontId="17" fillId="0" borderId="0" xfId="0" applyFont="1" applyAlignment="1">
      <alignment horizontal="justify" vertical="top"/>
    </xf>
    <xf numFmtId="0" fontId="12" fillId="0" borderId="17" xfId="0" applyFont="1" applyBorder="1" applyAlignment="1">
      <alignment horizontal="center" vertical="top"/>
    </xf>
    <xf numFmtId="0" fontId="12" fillId="0" borderId="0" xfId="0" applyFont="1" applyBorder="1" applyAlignment="1">
      <alignment vertical="top" wrapText="1"/>
    </xf>
    <xf numFmtId="0" fontId="12" fillId="0" borderId="0" xfId="0" applyFont="1" applyBorder="1" applyAlignment="1">
      <alignment horizontal="center"/>
    </xf>
    <xf numFmtId="2" fontId="12" fillId="0" borderId="0" xfId="0" applyNumberFormat="1" applyFont="1" applyBorder="1" applyAlignment="1">
      <alignment horizontal="center"/>
    </xf>
    <xf numFmtId="0" fontId="12" fillId="0" borderId="9" xfId="0" applyFont="1" applyBorder="1" applyAlignment="1">
      <alignment vertical="top" wrapText="1"/>
    </xf>
    <xf numFmtId="0" fontId="18" fillId="0" borderId="15" xfId="0" applyFont="1" applyBorder="1" applyAlignment="1">
      <alignment horizontal="center"/>
    </xf>
    <xf numFmtId="2" fontId="18" fillId="0" borderId="15" xfId="0" applyNumberFormat="1" applyFont="1" applyBorder="1" applyAlignment="1">
      <alignment horizontal="center"/>
    </xf>
    <xf numFmtId="0" fontId="18" fillId="0" borderId="17" xfId="0" applyFont="1" applyBorder="1" applyAlignment="1">
      <alignment horizontal="left" vertical="top"/>
    </xf>
    <xf numFmtId="0" fontId="18" fillId="0" borderId="9" xfId="0" applyFont="1" applyBorder="1" applyAlignment="1">
      <alignment vertical="top" wrapText="1"/>
    </xf>
    <xf numFmtId="166" fontId="2" fillId="0" borderId="0" xfId="0" applyNumberFormat="1" applyFont="1"/>
    <xf numFmtId="166" fontId="2" fillId="0" borderId="9" xfId="0" applyNumberFormat="1" applyFont="1" applyBorder="1"/>
    <xf numFmtId="166" fontId="2" fillId="0" borderId="10" xfId="0" applyNumberFormat="1" applyFont="1" applyBorder="1"/>
    <xf numFmtId="166" fontId="19" fillId="0" borderId="0" xfId="0" applyNumberFormat="1" applyFont="1"/>
    <xf numFmtId="1" fontId="17" fillId="0" borderId="11" xfId="2" applyNumberFormat="1" applyFont="1" applyBorder="1" applyAlignment="1">
      <alignment horizontal="center" vertical="top"/>
    </xf>
    <xf numFmtId="0" fontId="17" fillId="0" borderId="12" xfId="0" applyFont="1" applyBorder="1" applyAlignment="1">
      <alignment horizontal="center"/>
    </xf>
    <xf numFmtId="0" fontId="17" fillId="0" borderId="12" xfId="0" applyFont="1" applyBorder="1" applyAlignment="1">
      <alignment vertical="top" wrapText="1"/>
    </xf>
    <xf numFmtId="4" fontId="6" fillId="0" borderId="12" xfId="0" applyNumberFormat="1" applyFont="1" applyBorder="1" applyAlignment="1">
      <alignment horizontal="center"/>
    </xf>
    <xf numFmtId="4" fontId="17" fillId="0" borderId="12" xfId="2" applyNumberFormat="1" applyFont="1" applyBorder="1" applyAlignment="1" applyProtection="1">
      <alignment horizontal="center"/>
      <protection locked="0"/>
    </xf>
    <xf numFmtId="0" fontId="0" fillId="0" borderId="0" xfId="0" applyAlignment="1">
      <alignment wrapText="1"/>
    </xf>
    <xf numFmtId="0" fontId="0" fillId="0" borderId="20" xfId="0" applyBorder="1"/>
    <xf numFmtId="0" fontId="17" fillId="0" borderId="0" xfId="0" applyFont="1" applyBorder="1" applyAlignment="1">
      <alignment horizontal="justify" vertical="top"/>
    </xf>
    <xf numFmtId="0" fontId="17" fillId="0" borderId="9" xfId="0" applyFont="1" applyBorder="1" applyAlignment="1">
      <alignment horizontal="justify" vertical="top" wrapText="1"/>
    </xf>
    <xf numFmtId="4" fontId="0" fillId="0" borderId="0" xfId="0" applyNumberFormat="1"/>
    <xf numFmtId="0" fontId="24" fillId="0" borderId="0" xfId="0" applyFont="1"/>
    <xf numFmtId="4" fontId="0" fillId="0" borderId="0" xfId="0" applyNumberForma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4" fontId="0" fillId="0" borderId="0" xfId="0" applyNumberFormat="1" applyAlignment="1">
      <alignment horizontal="center" vertical="center"/>
    </xf>
    <xf numFmtId="4" fontId="23" fillId="0" borderId="9" xfId="0" applyNumberFormat="1" applyFont="1" applyBorder="1" applyAlignment="1">
      <alignment horizontal="center" vertical="center"/>
    </xf>
    <xf numFmtId="4" fontId="0" fillId="0" borderId="9" xfId="0" applyNumberFormat="1" applyBorder="1" applyAlignment="1">
      <alignment horizontal="center" vertical="center"/>
    </xf>
    <xf numFmtId="0" fontId="0" fillId="0" borderId="9" xfId="0" applyBorder="1" applyAlignment="1">
      <alignment horizontal="center" vertical="center"/>
    </xf>
    <xf numFmtId="0" fontId="25" fillId="0" borderId="9" xfId="0" applyFont="1" applyBorder="1" applyAlignment="1">
      <alignment horizontal="left" vertical="top" wrapText="1"/>
    </xf>
    <xf numFmtId="0" fontId="0" fillId="0" borderId="9" xfId="0" applyBorder="1" applyAlignment="1">
      <alignment vertical="center"/>
    </xf>
    <xf numFmtId="0" fontId="0" fillId="0" borderId="0" xfId="0" applyAlignment="1">
      <alignment horizontal="center" vertical="center"/>
    </xf>
    <xf numFmtId="0" fontId="0" fillId="0" borderId="0" xfId="0" applyAlignment="1">
      <alignment vertical="center"/>
    </xf>
    <xf numFmtId="4" fontId="26" fillId="0" borderId="9" xfId="0" applyNumberFormat="1" applyFont="1" applyBorder="1" applyAlignment="1">
      <alignment horizontal="center" vertical="center"/>
    </xf>
    <xf numFmtId="0" fontId="4" fillId="0" borderId="9" xfId="0" applyFont="1" applyBorder="1" applyAlignment="1">
      <alignment horizontal="center" vertical="center"/>
    </xf>
    <xf numFmtId="0" fontId="0" fillId="0" borderId="9" xfId="0" applyBorder="1"/>
    <xf numFmtId="4" fontId="26" fillId="0" borderId="0" xfId="0" applyNumberFormat="1" applyFont="1" applyAlignment="1">
      <alignment horizontal="center" vertical="center"/>
    </xf>
    <xf numFmtId="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xf numFmtId="3" fontId="26" fillId="0" borderId="0" xfId="0" applyNumberFormat="1" applyFont="1" applyAlignment="1">
      <alignment horizontal="center" vertical="center"/>
    </xf>
    <xf numFmtId="0" fontId="26" fillId="0" borderId="0" xfId="0" applyFont="1" applyAlignment="1">
      <alignment horizontal="center" vertical="center"/>
    </xf>
    <xf numFmtId="4" fontId="17" fillId="0" borderId="0" xfId="0" applyNumberFormat="1" applyFont="1" applyAlignment="1">
      <alignment horizontal="center" vertical="top"/>
    </xf>
    <xf numFmtId="4" fontId="17" fillId="0" borderId="0" xfId="0" applyNumberFormat="1" applyFont="1" applyAlignment="1" applyProtection="1">
      <alignment horizontal="center" vertical="top"/>
      <protection locked="0"/>
    </xf>
    <xf numFmtId="3" fontId="17" fillId="0" borderId="0" xfId="0" applyNumberFormat="1" applyFont="1" applyAlignment="1">
      <alignment horizontal="center" vertical="top"/>
    </xf>
    <xf numFmtId="0" fontId="17" fillId="0" borderId="0" xfId="0" applyFont="1" applyAlignment="1">
      <alignment horizontal="center" vertical="top"/>
    </xf>
    <xf numFmtId="0" fontId="27" fillId="0" borderId="0" xfId="0" applyFont="1" applyAlignment="1">
      <alignment vertical="top" wrapText="1"/>
    </xf>
    <xf numFmtId="49" fontId="27" fillId="0" borderId="0" xfId="0" applyNumberFormat="1" applyFont="1" applyAlignment="1">
      <alignment vertical="top"/>
    </xf>
    <xf numFmtId="49" fontId="27" fillId="0" borderId="0" xfId="0" applyNumberFormat="1" applyFont="1" applyAlignment="1">
      <alignment horizontal="right" vertical="top"/>
    </xf>
    <xf numFmtId="4" fontId="17" fillId="0" borderId="21" xfId="0" applyNumberFormat="1" applyFont="1" applyBorder="1" applyAlignment="1">
      <alignment horizontal="center" vertical="top"/>
    </xf>
    <xf numFmtId="4" fontId="17" fillId="0" borderId="21" xfId="0" applyNumberFormat="1" applyFont="1" applyBorder="1" applyAlignment="1" applyProtection="1">
      <alignment horizontal="center" vertical="top"/>
      <protection locked="0"/>
    </xf>
    <xf numFmtId="3" fontId="17" fillId="0" borderId="21" xfId="0" applyNumberFormat="1" applyFont="1" applyBorder="1" applyAlignment="1">
      <alignment horizontal="center" vertical="top"/>
    </xf>
    <xf numFmtId="0" fontId="17" fillId="0" borderId="21" xfId="0" applyFont="1" applyBorder="1" applyAlignment="1">
      <alignment horizontal="center" vertical="top"/>
    </xf>
    <xf numFmtId="0" fontId="27" fillId="0" borderId="21" xfId="0" applyFont="1" applyBorder="1" applyAlignment="1">
      <alignment vertical="top" wrapText="1"/>
    </xf>
    <xf numFmtId="49" fontId="27" fillId="0" borderId="21" xfId="0" applyNumberFormat="1" applyFont="1" applyBorder="1" applyAlignment="1">
      <alignment vertical="top"/>
    </xf>
    <xf numFmtId="49" fontId="27" fillId="0" borderId="21" xfId="0" applyNumberFormat="1" applyFont="1" applyBorder="1" applyAlignment="1">
      <alignment horizontal="right" vertical="top"/>
    </xf>
    <xf numFmtId="4" fontId="28" fillId="0" borderId="0" xfId="0" applyNumberFormat="1" applyFont="1" applyAlignment="1">
      <alignment horizontal="center" vertical="top"/>
    </xf>
    <xf numFmtId="4" fontId="28" fillId="0" borderId="0" xfId="0" applyNumberFormat="1" applyFont="1" applyAlignment="1" applyProtection="1">
      <alignment horizontal="center" vertical="top"/>
      <protection locked="0"/>
    </xf>
    <xf numFmtId="0" fontId="28" fillId="0" borderId="0" xfId="0" applyFont="1" applyAlignment="1">
      <alignment horizontal="center" vertical="top"/>
    </xf>
    <xf numFmtId="49" fontId="28" fillId="0" borderId="0" xfId="0" applyNumberFormat="1" applyFont="1" applyAlignment="1">
      <alignment horizontal="left" vertical="top" wrapText="1"/>
    </xf>
    <xf numFmtId="0" fontId="28" fillId="0" borderId="0" xfId="0" applyFont="1" applyAlignment="1">
      <alignment horizontal="left" vertical="top"/>
    </xf>
    <xf numFmtId="0" fontId="28" fillId="0" borderId="0" xfId="0" applyFont="1" applyAlignment="1">
      <alignment horizontal="right" vertical="top"/>
    </xf>
    <xf numFmtId="4" fontId="29" fillId="2" borderId="0" xfId="0" applyNumberFormat="1" applyFont="1" applyFill="1" applyAlignment="1">
      <alignment horizontal="center" vertical="top"/>
    </xf>
    <xf numFmtId="4" fontId="29" fillId="2" borderId="0" xfId="0" applyNumberFormat="1" applyFont="1" applyFill="1" applyAlignment="1" applyProtection="1">
      <alignment horizontal="center" vertical="top" wrapText="1"/>
      <protection locked="0"/>
    </xf>
    <xf numFmtId="0" fontId="29" fillId="2" borderId="0" xfId="0" applyFont="1" applyFill="1" applyAlignment="1">
      <alignment horizontal="center" vertical="top"/>
    </xf>
    <xf numFmtId="49" fontId="29" fillId="2" borderId="0" xfId="0" applyNumberFormat="1" applyFont="1" applyFill="1" applyAlignment="1">
      <alignment horizontal="left" vertical="top" wrapText="1"/>
    </xf>
    <xf numFmtId="0" fontId="29" fillId="2" borderId="0" xfId="0" applyFont="1" applyFill="1" applyAlignment="1">
      <alignment vertical="top"/>
    </xf>
    <xf numFmtId="0" fontId="28" fillId="0" borderId="0" xfId="0" applyFont="1" applyAlignment="1">
      <alignment vertical="top" wrapText="1"/>
    </xf>
    <xf numFmtId="0" fontId="28" fillId="0" borderId="0" xfId="0" applyFont="1" applyAlignment="1">
      <alignment vertical="top"/>
    </xf>
    <xf numFmtId="4" fontId="30" fillId="0" borderId="0" xfId="0" applyNumberFormat="1" applyFont="1" applyAlignment="1">
      <alignment horizontal="center" vertical="top"/>
    </xf>
    <xf numFmtId="4" fontId="30" fillId="0" borderId="0" xfId="0" applyNumberFormat="1" applyFont="1" applyAlignment="1" applyProtection="1">
      <alignment horizontal="center" vertical="top"/>
      <protection locked="0"/>
    </xf>
    <xf numFmtId="0" fontId="30" fillId="0" borderId="0" xfId="0" applyFont="1" applyAlignment="1">
      <alignment horizontal="center" vertical="top"/>
    </xf>
    <xf numFmtId="0" fontId="30" fillId="0" borderId="0" xfId="0" applyFont="1" applyAlignment="1">
      <alignment vertical="top"/>
    </xf>
    <xf numFmtId="4" fontId="31" fillId="0" borderId="0" xfId="0" applyNumberFormat="1" applyFont="1" applyAlignment="1">
      <alignment horizontal="center" vertical="top"/>
    </xf>
    <xf numFmtId="4" fontId="31" fillId="0" borderId="0" xfId="0" applyNumberFormat="1" applyFont="1" applyAlignment="1" applyProtection="1">
      <alignment horizontal="center" vertical="top"/>
      <protection locked="0"/>
    </xf>
    <xf numFmtId="0" fontId="31" fillId="0" borderId="0" xfId="0" applyFont="1" applyAlignment="1">
      <alignment horizontal="center" vertical="top"/>
    </xf>
    <xf numFmtId="0" fontId="31" fillId="0" borderId="0" xfId="0" applyFont="1" applyAlignment="1">
      <alignment vertical="top"/>
    </xf>
    <xf numFmtId="0" fontId="0" fillId="0" borderId="0" xfId="0" applyProtection="1">
      <protection locked="0"/>
    </xf>
    <xf numFmtId="0" fontId="6" fillId="0" borderId="0" xfId="0" applyFont="1" applyProtection="1">
      <protection locked="0"/>
    </xf>
    <xf numFmtId="165" fontId="12" fillId="0" borderId="12" xfId="0" applyNumberFormat="1" applyFont="1" applyBorder="1" applyAlignment="1" applyProtection="1">
      <alignment horizontal="center"/>
      <protection locked="0"/>
    </xf>
    <xf numFmtId="165" fontId="14" fillId="0" borderId="0" xfId="0" applyNumberFormat="1" applyFont="1" applyAlignment="1" applyProtection="1">
      <alignment horizontal="center"/>
      <protection locked="0"/>
    </xf>
    <xf numFmtId="0" fontId="0" fillId="0" borderId="15" xfId="0" applyBorder="1" applyProtection="1">
      <protection locked="0"/>
    </xf>
    <xf numFmtId="165" fontId="12" fillId="0" borderId="9" xfId="0" applyNumberFormat="1" applyFont="1" applyBorder="1" applyAlignment="1" applyProtection="1">
      <alignment horizontal="center"/>
      <protection locked="0"/>
    </xf>
    <xf numFmtId="165" fontId="12" fillId="0" borderId="0" xfId="0" applyNumberFormat="1" applyFont="1" applyBorder="1" applyAlignment="1" applyProtection="1">
      <alignment horizontal="center"/>
      <protection locked="0"/>
    </xf>
    <xf numFmtId="165" fontId="12" fillId="0" borderId="15" xfId="0" applyNumberFormat="1" applyFont="1" applyBorder="1" applyAlignment="1" applyProtection="1">
      <alignment horizontal="center"/>
      <protection locked="0"/>
    </xf>
    <xf numFmtId="165" fontId="12" fillId="0" borderId="0" xfId="0" applyNumberFormat="1" applyFont="1" applyAlignment="1" applyProtection="1">
      <alignment horizontal="center"/>
      <protection locked="0"/>
    </xf>
    <xf numFmtId="165" fontId="18" fillId="0" borderId="15" xfId="0" applyNumberFormat="1" applyFont="1" applyBorder="1" applyAlignment="1" applyProtection="1">
      <alignment horizontal="center"/>
      <protection locked="0"/>
    </xf>
    <xf numFmtId="4" fontId="26" fillId="0" borderId="0" xfId="0" applyNumberFormat="1" applyFont="1" applyAlignment="1" applyProtection="1">
      <alignment horizontal="center" vertical="center"/>
      <protection locked="0"/>
    </xf>
    <xf numFmtId="0" fontId="22" fillId="0" borderId="15" xfId="0" applyFont="1" applyFill="1" applyBorder="1" applyAlignment="1">
      <alignment vertical="top" wrapText="1"/>
    </xf>
    <xf numFmtId="0" fontId="22" fillId="0" borderId="9" xfId="0" applyFont="1" applyFill="1" applyBorder="1" applyAlignment="1">
      <alignment vertical="top" wrapText="1"/>
    </xf>
    <xf numFmtId="0" fontId="12" fillId="0" borderId="12" xfId="0" applyFont="1" applyFill="1" applyBorder="1" applyAlignment="1">
      <alignment vertical="top" wrapText="1"/>
    </xf>
    <xf numFmtId="165" fontId="16" fillId="0" borderId="0" xfId="0" applyNumberFormat="1" applyFont="1" applyAlignment="1">
      <alignment horizontal="center" vertical="center"/>
    </xf>
    <xf numFmtId="0" fontId="12" fillId="0" borderId="15"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7" fillId="0" borderId="0" xfId="0" applyFont="1" applyAlignment="1" applyProtection="1">
      <alignment horizontal="justify" vertical="top"/>
      <protection locked="0"/>
    </xf>
    <xf numFmtId="0" fontId="12" fillId="0" borderId="9"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7" fillId="0" borderId="0" xfId="0" applyFont="1" applyBorder="1" applyAlignment="1" applyProtection="1">
      <alignment horizontal="justify" vertical="top"/>
      <protection locked="0"/>
    </xf>
    <xf numFmtId="0" fontId="17" fillId="0" borderId="9" xfId="0" applyFont="1" applyBorder="1" applyAlignment="1" applyProtection="1">
      <alignment horizontal="justify" vertical="top" wrapText="1"/>
      <protection locked="0"/>
    </xf>
    <xf numFmtId="0" fontId="17" fillId="0" borderId="12"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12" fillId="3" borderId="15" xfId="0" applyFont="1" applyFill="1" applyBorder="1" applyAlignment="1" applyProtection="1">
      <alignment vertical="top" wrapText="1"/>
      <protection locked="0"/>
    </xf>
    <xf numFmtId="0" fontId="12" fillId="3" borderId="0" xfId="0" applyFont="1" applyFill="1" applyBorder="1" applyAlignment="1" applyProtection="1">
      <alignment vertical="top" wrapText="1"/>
      <protection locked="0"/>
    </xf>
    <xf numFmtId="0" fontId="22" fillId="3" borderId="15" xfId="0" applyFont="1" applyFill="1" applyBorder="1" applyAlignment="1" applyProtection="1">
      <alignment vertical="top" wrapText="1"/>
      <protection locked="0"/>
    </xf>
    <xf numFmtId="0" fontId="17" fillId="0" borderId="15"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17" fillId="0" borderId="0" xfId="0" applyFont="1" applyBorder="1" applyAlignment="1" applyProtection="1">
      <alignment vertical="top" wrapText="1"/>
      <protection locked="0"/>
    </xf>
    <xf numFmtId="0" fontId="12" fillId="3" borderId="12" xfId="0" applyFont="1" applyFill="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6"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pplyProtection="1">
      <alignment horizontal="center" vertical="center" wrapText="1"/>
      <protection locked="0"/>
    </xf>
    <xf numFmtId="0" fontId="17" fillId="3" borderId="15" xfId="0" applyFont="1" applyFill="1" applyBorder="1" applyAlignment="1" applyProtection="1">
      <alignment vertical="top" wrapText="1"/>
      <protection locked="0"/>
    </xf>
    <xf numFmtId="0" fontId="22" fillId="0" borderId="9" xfId="0" applyFont="1" applyFill="1" applyBorder="1" applyAlignment="1" applyProtection="1">
      <alignment vertical="top" wrapText="1"/>
      <protection locked="0"/>
    </xf>
    <xf numFmtId="0" fontId="32" fillId="0" borderId="0" xfId="0" applyFont="1" applyProtection="1">
      <protection locked="0"/>
    </xf>
    <xf numFmtId="0" fontId="27" fillId="0" borderId="0" xfId="0" applyFont="1"/>
    <xf numFmtId="0" fontId="34" fillId="0" borderId="0" xfId="0" applyFont="1"/>
    <xf numFmtId="0" fontId="34" fillId="0" borderId="0" xfId="0" applyFont="1" applyProtection="1">
      <protection locked="0"/>
    </xf>
    <xf numFmtId="0" fontId="34" fillId="0" borderId="0" xfId="0" applyFont="1" applyAlignment="1">
      <alignment wrapText="1"/>
    </xf>
    <xf numFmtId="0" fontId="35" fillId="3" borderId="0" xfId="0" applyFont="1" applyFill="1" applyAlignment="1" applyProtection="1">
      <alignment horizontal="center" vertical="center" wrapText="1"/>
      <protection locked="0"/>
    </xf>
    <xf numFmtId="0" fontId="12" fillId="0" borderId="0" xfId="0" applyFont="1" applyBorder="1" applyAlignment="1">
      <alignment horizontal="left" vertical="top"/>
    </xf>
    <xf numFmtId="165" fontId="12" fillId="0" borderId="0" xfId="0" applyNumberFormat="1" applyFont="1" applyBorder="1" applyAlignment="1">
      <alignment horizontal="center"/>
    </xf>
    <xf numFmtId="0" fontId="12" fillId="0" borderId="0" xfId="0" applyFont="1" applyFill="1" applyBorder="1" applyAlignment="1">
      <alignment vertical="top" wrapText="1"/>
    </xf>
    <xf numFmtId="0" fontId="28" fillId="0" borderId="0" xfId="0" applyFont="1" applyAlignment="1">
      <alignment vertical="top" wrapText="1"/>
    </xf>
    <xf numFmtId="0" fontId="28" fillId="0" borderId="0" xfId="0" applyFont="1" applyAlignment="1">
      <alignment horizontal="left" vertical="top" wrapText="1"/>
    </xf>
  </cellXfs>
  <cellStyles count="3">
    <cellStyle name="Navadno" xfId="0" builtinId="0"/>
    <cellStyle name="Normal_Sheet1" xfId="2" xr:uid="{8A29F2B0-6F61-454B-9C15-46AB5218300F}"/>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D4B85-B722-4E6D-B089-FC1CA8312400}">
  <dimension ref="A1:G28"/>
  <sheetViews>
    <sheetView view="pageLayout" zoomScaleNormal="100" workbookViewId="0">
      <selection activeCell="B11" sqref="B11"/>
    </sheetView>
  </sheetViews>
  <sheetFormatPr defaultRowHeight="15"/>
  <cols>
    <col min="1" max="1" width="5" customWidth="1"/>
    <col min="2" max="2" width="35.5703125" customWidth="1"/>
    <col min="3" max="3" width="5.140625" customWidth="1"/>
    <col min="4" max="6" width="12.7109375" customWidth="1"/>
  </cols>
  <sheetData>
    <row r="1" spans="1:6">
      <c r="A1" s="1" t="s">
        <v>22</v>
      </c>
      <c r="B1" s="1"/>
      <c r="C1" s="1"/>
      <c r="D1" s="1"/>
      <c r="E1" s="1"/>
      <c r="F1" s="1"/>
    </row>
    <row r="2" spans="1:6">
      <c r="A2" s="1" t="s">
        <v>0</v>
      </c>
      <c r="B2" s="1"/>
      <c r="C2" s="1"/>
      <c r="D2" s="1"/>
      <c r="E2" s="1"/>
      <c r="F2" s="1"/>
    </row>
    <row r="3" spans="1:6">
      <c r="A3" s="1" t="s">
        <v>21</v>
      </c>
      <c r="B3" s="1"/>
      <c r="C3" s="1"/>
      <c r="D3" s="1"/>
      <c r="E3" s="1"/>
      <c r="F3" s="1"/>
    </row>
    <row r="5" spans="1:6">
      <c r="A5" s="1"/>
      <c r="B5" s="1"/>
      <c r="C5" s="1"/>
      <c r="D5" s="1"/>
      <c r="E5" s="1"/>
      <c r="F5" s="1"/>
    </row>
    <row r="6" spans="1:6">
      <c r="A6" s="1"/>
      <c r="B6" s="1"/>
      <c r="C6" s="1"/>
      <c r="D6" s="1"/>
      <c r="E6" s="1"/>
      <c r="F6" s="1"/>
    </row>
    <row r="7" spans="1:6">
      <c r="A7" s="1"/>
      <c r="B7" s="1"/>
      <c r="C7" s="1"/>
      <c r="D7" s="1"/>
      <c r="E7" s="1"/>
      <c r="F7" s="1"/>
    </row>
    <row r="8" spans="1:6" ht="18">
      <c r="A8" s="1"/>
      <c r="B8" s="2" t="s">
        <v>42</v>
      </c>
      <c r="C8" s="1"/>
      <c r="D8" s="1"/>
      <c r="E8" s="1"/>
      <c r="F8" s="1"/>
    </row>
    <row r="9" spans="1:6" ht="18">
      <c r="A9" s="1"/>
      <c r="B9" s="1"/>
      <c r="C9" s="2"/>
      <c r="D9" s="80"/>
      <c r="E9" s="1"/>
      <c r="F9" s="1"/>
    </row>
    <row r="10" spans="1:6">
      <c r="A10" s="1"/>
      <c r="B10" s="1"/>
      <c r="C10" s="1"/>
      <c r="D10" s="80"/>
      <c r="E10" s="1"/>
      <c r="F10" s="1"/>
    </row>
    <row r="11" spans="1:6">
      <c r="A11" s="15"/>
      <c r="B11" s="15"/>
      <c r="C11" s="1"/>
      <c r="D11" s="80"/>
      <c r="E11" s="1"/>
      <c r="F11" s="16"/>
    </row>
    <row r="12" spans="1:6">
      <c r="A12" s="1"/>
      <c r="B12" s="1" t="s">
        <v>43</v>
      </c>
      <c r="C12" s="1"/>
      <c r="D12" s="80">
        <f>AVERAGE('rekapitulacija GO'!E68)</f>
        <v>0</v>
      </c>
      <c r="E12" s="80"/>
      <c r="F12" s="16"/>
    </row>
    <row r="13" spans="1:6">
      <c r="A13" s="1"/>
      <c r="B13" s="19" t="s">
        <v>44</v>
      </c>
      <c r="C13" s="19"/>
      <c r="D13" s="81">
        <f>AVERAGE('električne inštalacije'!G39)</f>
        <v>0</v>
      </c>
      <c r="E13" s="83"/>
      <c r="F13" s="16"/>
    </row>
    <row r="14" spans="1:6">
      <c r="A14" s="1"/>
      <c r="B14" s="1"/>
      <c r="C14" s="1"/>
      <c r="D14" s="80">
        <f>SUM(D12:D13)</f>
        <v>0</v>
      </c>
      <c r="E14" s="1"/>
      <c r="F14" s="1"/>
    </row>
    <row r="15" spans="1:6">
      <c r="A15" s="1"/>
      <c r="B15" s="1"/>
      <c r="C15" s="1"/>
      <c r="D15" s="80"/>
      <c r="E15" s="1"/>
      <c r="F15" s="1"/>
    </row>
    <row r="16" spans="1:6">
      <c r="A16" s="1"/>
      <c r="B16" s="1" t="s">
        <v>111</v>
      </c>
      <c r="C16" s="1"/>
      <c r="D16" s="80">
        <f>0.1*D14</f>
        <v>0</v>
      </c>
      <c r="E16" s="1"/>
      <c r="F16" s="1"/>
    </row>
    <row r="17" spans="1:7">
      <c r="A17" s="1"/>
      <c r="B17" s="1"/>
      <c r="C17" s="1"/>
      <c r="D17" s="80"/>
      <c r="E17" s="1"/>
      <c r="F17" s="1"/>
    </row>
    <row r="18" spans="1:7">
      <c r="A18" s="1"/>
      <c r="B18" s="1" t="s">
        <v>14</v>
      </c>
      <c r="C18" s="1"/>
      <c r="D18" s="80">
        <f>D14+D16</f>
        <v>0</v>
      </c>
      <c r="E18" s="80"/>
      <c r="F18" s="16"/>
      <c r="G18" s="28"/>
    </row>
    <row r="19" spans="1:7" ht="15.75" thickBot="1">
      <c r="A19" s="1"/>
      <c r="B19" s="21" t="s">
        <v>15</v>
      </c>
      <c r="C19" s="22">
        <v>0.22</v>
      </c>
      <c r="D19" s="82">
        <f>AVERAGE(C19*D18)</f>
        <v>0</v>
      </c>
      <c r="E19" s="1"/>
      <c r="F19" s="28"/>
      <c r="G19" s="30"/>
    </row>
    <row r="20" spans="1:7" ht="15.75" thickTop="1">
      <c r="A20" s="1"/>
      <c r="B20" s="1"/>
      <c r="C20" s="1"/>
      <c r="D20" s="80">
        <f>AVERAGE(D18+D19)</f>
        <v>0</v>
      </c>
      <c r="E20" s="1"/>
      <c r="F20" s="16"/>
      <c r="G20" s="28"/>
    </row>
    <row r="21" spans="1:7">
      <c r="A21" s="1"/>
      <c r="B21" s="1"/>
      <c r="C21" s="1"/>
      <c r="D21" s="80"/>
      <c r="E21" s="1"/>
      <c r="F21" s="1"/>
    </row>
    <row r="22" spans="1:7">
      <c r="A22" s="1"/>
      <c r="B22" s="1"/>
      <c r="C22" s="1"/>
      <c r="D22" s="80"/>
      <c r="E22" s="1"/>
      <c r="F22" s="1"/>
    </row>
    <row r="23" spans="1:7">
      <c r="A23" s="1"/>
      <c r="B23" s="1"/>
      <c r="C23" s="1"/>
      <c r="D23" s="80"/>
      <c r="E23" s="1"/>
      <c r="F23" s="1"/>
    </row>
    <row r="24" spans="1:7">
      <c r="A24" s="1"/>
      <c r="B24" s="1"/>
      <c r="C24" s="1"/>
      <c r="D24" s="80"/>
      <c r="E24" s="1"/>
      <c r="F24" s="1"/>
    </row>
    <row r="25" spans="1:7">
      <c r="A25" s="1"/>
      <c r="B25" s="1"/>
      <c r="C25" s="1"/>
      <c r="D25" s="80"/>
      <c r="E25" s="1"/>
      <c r="F25" s="1"/>
    </row>
    <row r="26" spans="1:7">
      <c r="A26" s="1"/>
      <c r="B26" s="1"/>
      <c r="C26" s="1"/>
      <c r="D26" s="1"/>
      <c r="E26" s="1"/>
      <c r="F26" s="1"/>
    </row>
    <row r="27" spans="1:7">
      <c r="A27" s="1"/>
      <c r="B27" s="1"/>
      <c r="C27" s="1"/>
      <c r="D27" s="1"/>
      <c r="E27" s="1"/>
      <c r="F27" s="1"/>
    </row>
    <row r="28" spans="1:7">
      <c r="A28" s="1"/>
      <c r="B28" s="1"/>
      <c r="C28" s="1"/>
      <c r="D28" s="1"/>
      <c r="E28" s="1"/>
      <c r="F28" s="1"/>
    </row>
  </sheetData>
  <sheetProtection algorithmName="SHA-512" hashValue="vFUOrcaMLvphRZTaEehCr7Efos4mbIz0ulUXcM1YtSlq8eqxkyqFGDzxb7xV023twR8C75NZpSP4mibgpJRgdA==" saltValue="twohLBl1uuybDeyEjm3ivQ==" spinCount="100000" sheet="1" formatCells="0" formatColumns="0" formatRows="0" insertColumns="0" insertRows="0" insertHyperlinks="0" deleteColumns="0" deleteRows="0" sort="0" autoFilter="0" pivotTables="0"/>
  <pageMargins left="0.7" right="0.7" top="0.75" bottom="0.75" header="0.3" footer="0.3"/>
  <pageSetup paperSize="9" orientation="portrait" r:id="rId1"/>
  <headerFooter>
    <oddHeader>&amp;L&amp;"Arial Black,Običajno"&amp;16&amp;K04+038region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3BC8D-79CB-410D-94B1-65E0A0FD6F2E}">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B457-DCDB-44F7-94E9-D1E64412AA2F}">
  <dimension ref="A2:H82"/>
  <sheetViews>
    <sheetView view="pageLayout" topLeftCell="A55" zoomScaleNormal="100" workbookViewId="0">
      <selection activeCell="E69" sqref="E69"/>
    </sheetView>
  </sheetViews>
  <sheetFormatPr defaultRowHeight="15"/>
  <cols>
    <col min="1" max="1" width="5" customWidth="1"/>
    <col min="2" max="2" width="35.140625" customWidth="1"/>
    <col min="3" max="3" width="5.42578125" customWidth="1"/>
    <col min="4" max="4" width="12.42578125" customWidth="1"/>
    <col min="5" max="5" width="14.42578125" customWidth="1"/>
    <col min="6" max="6" width="12.7109375" customWidth="1"/>
  </cols>
  <sheetData>
    <row r="2" spans="1:8">
      <c r="A2" s="1" t="s">
        <v>20</v>
      </c>
      <c r="B2" s="1"/>
      <c r="C2" s="1"/>
      <c r="D2" s="1"/>
      <c r="E2" s="1"/>
      <c r="F2" s="1"/>
      <c r="G2" s="1"/>
      <c r="H2" s="1"/>
    </row>
    <row r="3" spans="1:8">
      <c r="A3" s="1" t="s">
        <v>0</v>
      </c>
      <c r="B3" s="1"/>
      <c r="C3" s="1"/>
      <c r="D3" s="1"/>
      <c r="E3" s="1"/>
      <c r="F3" s="1"/>
      <c r="G3" s="1"/>
      <c r="H3" s="1"/>
    </row>
    <row r="4" spans="1:8">
      <c r="A4" s="1" t="s">
        <v>21</v>
      </c>
      <c r="B4" s="1"/>
      <c r="C4" s="1"/>
      <c r="D4" s="1"/>
      <c r="E4" s="1"/>
      <c r="F4" s="1"/>
      <c r="G4" s="1"/>
      <c r="H4" s="1"/>
    </row>
    <row r="5" spans="1:8">
      <c r="A5" s="1"/>
      <c r="B5" s="1"/>
      <c r="C5" s="1"/>
      <c r="D5" s="1"/>
      <c r="E5" s="1"/>
      <c r="F5" s="1"/>
      <c r="G5" s="1"/>
      <c r="H5" s="1"/>
    </row>
    <row r="6" spans="1:8">
      <c r="A6" s="1"/>
      <c r="B6" s="1"/>
      <c r="C6" s="1"/>
      <c r="D6" s="1"/>
      <c r="E6" s="1"/>
      <c r="F6" s="1"/>
      <c r="G6" s="1"/>
      <c r="H6" s="1"/>
    </row>
    <row r="7" spans="1:8">
      <c r="A7" s="1"/>
      <c r="B7" s="1"/>
      <c r="C7" s="1"/>
      <c r="D7" s="1"/>
      <c r="E7" s="1"/>
      <c r="F7" s="1"/>
      <c r="G7" s="1"/>
      <c r="H7" s="1"/>
    </row>
    <row r="8" spans="1:8" ht="18">
      <c r="A8" s="2" t="s">
        <v>1</v>
      </c>
      <c r="B8" s="2"/>
      <c r="C8" s="2"/>
      <c r="D8" s="2"/>
      <c r="E8" s="2"/>
      <c r="F8" s="2"/>
      <c r="G8" s="2"/>
      <c r="H8" s="2"/>
    </row>
    <row r="9" spans="1:8" ht="18">
      <c r="A9" s="1"/>
      <c r="B9" s="1"/>
      <c r="C9" s="2"/>
      <c r="D9" s="2"/>
      <c r="E9" s="2"/>
      <c r="F9" s="2"/>
      <c r="G9" s="1"/>
      <c r="H9" s="1"/>
    </row>
    <row r="12" spans="1:8" ht="18">
      <c r="A12" s="1"/>
      <c r="B12" s="1"/>
      <c r="C12" s="2"/>
      <c r="D12" s="1"/>
      <c r="E12" s="1"/>
      <c r="F12" s="1"/>
      <c r="G12" s="1"/>
      <c r="H12" s="1"/>
    </row>
    <row r="13" spans="1:8">
      <c r="A13" s="1"/>
      <c r="B13" s="1"/>
      <c r="C13" s="1"/>
      <c r="D13" s="1"/>
      <c r="E13" s="1"/>
      <c r="F13" s="1"/>
      <c r="G13" s="1"/>
      <c r="H13" s="1"/>
    </row>
    <row r="16" spans="1:8" ht="15.75" thickBot="1">
      <c r="A16" s="1"/>
      <c r="B16" s="1"/>
      <c r="C16" s="1"/>
      <c r="D16" s="1"/>
      <c r="E16" s="1"/>
      <c r="F16" s="1"/>
      <c r="G16" s="1"/>
      <c r="H16" s="1"/>
    </row>
    <row r="17" spans="1:8">
      <c r="A17" s="3" t="s">
        <v>2</v>
      </c>
      <c r="B17" s="4"/>
      <c r="C17" s="4"/>
      <c r="D17" s="4"/>
      <c r="E17" s="4"/>
      <c r="F17" s="5"/>
      <c r="G17" s="26"/>
      <c r="H17" s="26"/>
    </row>
    <row r="18" spans="1:8">
      <c r="A18" s="6" t="s">
        <v>3</v>
      </c>
      <c r="B18" s="26"/>
      <c r="C18" s="26"/>
      <c r="D18" s="26"/>
      <c r="E18" s="26"/>
      <c r="F18" s="7"/>
      <c r="G18" s="26"/>
      <c r="H18" s="26"/>
    </row>
    <row r="19" spans="1:8">
      <c r="A19" s="6" t="s">
        <v>4</v>
      </c>
      <c r="B19" s="26"/>
      <c r="C19" s="26"/>
      <c r="D19" s="26"/>
      <c r="E19" s="26"/>
      <c r="F19" s="7"/>
      <c r="G19" s="26"/>
      <c r="H19" s="26"/>
    </row>
    <row r="20" spans="1:8">
      <c r="A20" s="6" t="s">
        <v>5</v>
      </c>
      <c r="B20" s="26"/>
      <c r="C20" s="26"/>
      <c r="D20" s="26"/>
      <c r="E20" s="26"/>
      <c r="F20" s="7"/>
      <c r="G20" s="26"/>
      <c r="H20" s="26"/>
    </row>
    <row r="21" spans="1:8">
      <c r="A21" s="6" t="s">
        <v>6</v>
      </c>
      <c r="B21" s="26"/>
      <c r="C21" s="26"/>
      <c r="D21" s="26"/>
      <c r="E21" s="26"/>
      <c r="F21" s="7"/>
      <c r="G21" s="26"/>
      <c r="H21" s="26"/>
    </row>
    <row r="22" spans="1:8">
      <c r="A22" s="6" t="s">
        <v>7</v>
      </c>
      <c r="B22" s="26"/>
      <c r="C22" s="26"/>
      <c r="D22" s="26"/>
      <c r="E22" s="26"/>
      <c r="F22" s="7"/>
      <c r="G22" s="26"/>
      <c r="H22" s="26"/>
    </row>
    <row r="23" spans="1:8">
      <c r="A23" s="6" t="s">
        <v>8</v>
      </c>
      <c r="B23" s="26"/>
      <c r="C23" s="26"/>
      <c r="D23" s="26"/>
      <c r="E23" s="26"/>
      <c r="F23" s="7"/>
      <c r="G23" s="26"/>
      <c r="H23" s="26"/>
    </row>
    <row r="24" spans="1:8">
      <c r="A24" s="6" t="s">
        <v>9</v>
      </c>
      <c r="B24" s="26"/>
      <c r="C24" s="26"/>
      <c r="D24" s="26"/>
      <c r="E24" s="26"/>
      <c r="F24" s="7"/>
      <c r="G24" s="26"/>
      <c r="H24" s="26"/>
    </row>
    <row r="25" spans="1:8">
      <c r="A25" s="6" t="s">
        <v>10</v>
      </c>
      <c r="B25" s="26"/>
      <c r="C25" s="26"/>
      <c r="D25" s="26"/>
      <c r="E25" s="26"/>
      <c r="F25" s="7"/>
      <c r="G25" s="26"/>
      <c r="H25" s="26"/>
    </row>
    <row r="26" spans="1:8">
      <c r="A26" s="6" t="s">
        <v>11</v>
      </c>
      <c r="B26" s="26"/>
      <c r="C26" s="26"/>
      <c r="D26" s="26"/>
      <c r="E26" s="26"/>
      <c r="F26" s="7"/>
      <c r="G26" s="26"/>
      <c r="H26" s="26"/>
    </row>
    <row r="27" spans="1:8" ht="15.75" thickBot="1">
      <c r="A27" s="8" t="s">
        <v>12</v>
      </c>
      <c r="B27" s="9"/>
      <c r="C27" s="9"/>
      <c r="D27" s="9"/>
      <c r="E27" s="9"/>
      <c r="F27" s="10"/>
      <c r="G27" s="27"/>
      <c r="H27" s="27"/>
    </row>
    <row r="28" spans="1:8">
      <c r="A28" s="11"/>
      <c r="B28" s="11"/>
      <c r="C28" s="11"/>
      <c r="D28" s="11"/>
      <c r="E28" s="11"/>
      <c r="F28" s="11"/>
      <c r="G28" s="11"/>
      <c r="H28" s="11"/>
    </row>
    <row r="29" spans="1:8" ht="15.75">
      <c r="A29" s="12"/>
      <c r="B29" s="12"/>
      <c r="C29" s="12"/>
      <c r="D29" s="12"/>
      <c r="E29" s="12"/>
      <c r="F29" s="13"/>
      <c r="G29" s="12"/>
      <c r="H29" s="1"/>
    </row>
    <row r="30" spans="1:8" ht="15.75">
      <c r="A30" s="12"/>
      <c r="B30" s="12"/>
      <c r="C30" s="12"/>
      <c r="D30" s="12"/>
      <c r="E30" s="12"/>
      <c r="F30" s="13"/>
      <c r="G30" s="12"/>
      <c r="H30" s="1"/>
    </row>
    <row r="31" spans="1:8" ht="15.75">
      <c r="A31" s="12"/>
      <c r="B31" s="12"/>
      <c r="C31" s="12"/>
      <c r="D31" s="12"/>
      <c r="E31" s="12"/>
      <c r="F31" s="13"/>
      <c r="G31" s="12"/>
      <c r="H31" s="1"/>
    </row>
    <row r="32" spans="1:8" ht="15.75">
      <c r="A32" s="12"/>
      <c r="B32" s="12"/>
      <c r="C32" s="12"/>
      <c r="D32" s="12"/>
      <c r="E32" s="12"/>
      <c r="F32" s="13"/>
      <c r="G32" s="12"/>
      <c r="H32" s="1"/>
    </row>
    <row r="33" spans="1:8" ht="15.75">
      <c r="A33" s="12"/>
      <c r="B33" s="12"/>
      <c r="C33" s="12"/>
      <c r="D33" s="12"/>
      <c r="E33" s="12"/>
      <c r="F33" s="13"/>
      <c r="G33" s="12"/>
      <c r="H33" s="1"/>
    </row>
    <row r="34" spans="1:8" ht="15.75">
      <c r="A34" s="12"/>
      <c r="B34" s="12"/>
      <c r="C34" s="12"/>
      <c r="D34" s="12"/>
      <c r="E34" s="12"/>
      <c r="F34" s="13"/>
      <c r="G34" s="12"/>
      <c r="H34" s="1"/>
    </row>
    <row r="35" spans="1:8" ht="15.75">
      <c r="A35" s="12"/>
      <c r="B35" s="12"/>
      <c r="C35" s="12"/>
      <c r="D35" s="12"/>
      <c r="E35" s="12"/>
      <c r="F35" s="13"/>
      <c r="G35" s="12"/>
      <c r="H35" s="1"/>
    </row>
    <row r="36" spans="1:8" ht="15.75">
      <c r="A36" s="14"/>
      <c r="B36" s="14"/>
      <c r="C36" s="14"/>
      <c r="D36" s="14"/>
      <c r="E36" s="14"/>
      <c r="F36" s="13"/>
      <c r="G36" s="14"/>
      <c r="H36" s="1"/>
    </row>
    <row r="37" spans="1:8">
      <c r="A37" s="15"/>
      <c r="B37" s="1"/>
      <c r="C37" s="1"/>
      <c r="D37" s="1"/>
      <c r="E37" s="1"/>
      <c r="F37" s="1"/>
      <c r="G37" s="1"/>
      <c r="H37" s="1"/>
    </row>
    <row r="38" spans="1:8">
      <c r="A38" s="1"/>
      <c r="B38" s="1"/>
      <c r="C38" s="1"/>
      <c r="D38" s="1"/>
      <c r="E38" s="1"/>
      <c r="F38" s="16"/>
      <c r="G38" s="1"/>
      <c r="H38" s="1"/>
    </row>
    <row r="39" spans="1:8" ht="15.75">
      <c r="A39" s="12"/>
      <c r="B39" s="12"/>
      <c r="C39" s="12"/>
      <c r="D39" s="12"/>
      <c r="E39" s="12"/>
      <c r="F39" s="13"/>
      <c r="G39" s="12"/>
      <c r="H39" s="1"/>
    </row>
    <row r="40" spans="1:8" ht="15.75">
      <c r="A40" s="12"/>
      <c r="B40" s="12"/>
      <c r="C40" s="17"/>
      <c r="D40" s="12"/>
      <c r="E40" s="12"/>
      <c r="F40" s="18"/>
      <c r="G40" s="12"/>
      <c r="H40" s="1"/>
    </row>
    <row r="41" spans="1:8" ht="15.75">
      <c r="A41" s="12"/>
      <c r="B41" s="12"/>
      <c r="C41" s="12"/>
      <c r="D41" s="12"/>
      <c r="E41" s="12"/>
      <c r="F41" s="13"/>
      <c r="G41" s="12"/>
      <c r="H41" s="1"/>
    </row>
    <row r="42" spans="1:8">
      <c r="A42" s="1"/>
      <c r="B42" s="1"/>
      <c r="C42" s="1"/>
      <c r="D42" s="1"/>
      <c r="E42" s="1"/>
      <c r="F42" s="16"/>
      <c r="G42" s="1"/>
      <c r="H42" s="1"/>
    </row>
    <row r="43" spans="1:8">
      <c r="A43" s="1"/>
      <c r="B43" s="1"/>
      <c r="C43" s="1"/>
      <c r="D43" s="1"/>
      <c r="E43" s="1"/>
      <c r="F43" s="16"/>
      <c r="G43" s="1"/>
      <c r="H43" s="1"/>
    </row>
    <row r="44" spans="1:8">
      <c r="A44" s="1"/>
      <c r="B44" s="1"/>
      <c r="C44" s="1"/>
      <c r="D44" s="1"/>
      <c r="E44" s="1"/>
      <c r="F44" s="16"/>
      <c r="G44" s="1"/>
      <c r="H44" s="1"/>
    </row>
    <row r="45" spans="1:8">
      <c r="A45" s="1"/>
      <c r="B45" s="1"/>
      <c r="C45" s="1"/>
      <c r="D45" s="1"/>
      <c r="E45" s="1"/>
      <c r="F45" s="16"/>
      <c r="G45" s="1"/>
      <c r="H45" s="1"/>
    </row>
    <row r="48" spans="1:8">
      <c r="B48" s="1"/>
      <c r="C48" s="1"/>
    </row>
    <row r="49" spans="1:8">
      <c r="A49" s="1"/>
      <c r="B49" s="1"/>
      <c r="C49" s="1"/>
      <c r="D49" s="1"/>
      <c r="E49" s="1"/>
      <c r="F49" s="1"/>
      <c r="G49" s="1"/>
      <c r="H49" s="1"/>
    </row>
    <row r="50" spans="1:8">
      <c r="B50" s="1" t="s">
        <v>22</v>
      </c>
      <c r="C50" s="1"/>
      <c r="D50" s="1"/>
      <c r="E50" s="1"/>
      <c r="F50" s="1"/>
      <c r="G50" s="1"/>
      <c r="H50" s="1"/>
    </row>
    <row r="51" spans="1:8">
      <c r="B51" s="1" t="s">
        <v>0</v>
      </c>
      <c r="C51" s="1"/>
      <c r="D51" s="1"/>
      <c r="E51" s="1"/>
      <c r="F51" s="1"/>
      <c r="G51" s="1"/>
      <c r="H51" s="1"/>
    </row>
    <row r="52" spans="1:8">
      <c r="B52" s="1" t="s">
        <v>21</v>
      </c>
      <c r="C52" s="1"/>
      <c r="D52" s="1"/>
      <c r="E52" s="1"/>
      <c r="F52" s="1"/>
      <c r="G52" s="1"/>
      <c r="H52" s="1"/>
    </row>
    <row r="53" spans="1:8">
      <c r="G53" s="1"/>
      <c r="H53" s="1"/>
    </row>
    <row r="54" spans="1:8">
      <c r="G54" s="1"/>
      <c r="H54" s="1"/>
    </row>
    <row r="55" spans="1:8">
      <c r="B55" s="1"/>
      <c r="C55" s="1"/>
      <c r="D55" s="1"/>
      <c r="E55" s="1"/>
      <c r="F55" s="1"/>
      <c r="G55" s="1"/>
      <c r="H55" s="1"/>
    </row>
    <row r="56" spans="1:8">
      <c r="B56" s="1"/>
      <c r="C56" s="1"/>
      <c r="D56" s="1"/>
      <c r="E56" s="1"/>
      <c r="F56" s="1"/>
      <c r="G56" s="1"/>
      <c r="H56" s="1"/>
    </row>
    <row r="57" spans="1:8" ht="18">
      <c r="B57" s="2" t="s">
        <v>41</v>
      </c>
      <c r="C57" s="1"/>
      <c r="D57" s="1"/>
      <c r="G57" s="1"/>
      <c r="H57" s="1"/>
    </row>
    <row r="58" spans="1:8" ht="18">
      <c r="B58" s="1"/>
      <c r="C58" s="1"/>
      <c r="D58" s="2"/>
      <c r="E58" s="80"/>
      <c r="F58" s="1"/>
      <c r="G58" s="1"/>
      <c r="H58" s="1"/>
    </row>
    <row r="59" spans="1:8">
      <c r="B59" s="1"/>
      <c r="C59" s="1"/>
      <c r="D59" s="1"/>
      <c r="E59" s="80"/>
      <c r="F59" s="1"/>
      <c r="G59" s="1"/>
      <c r="H59" s="1"/>
    </row>
    <row r="60" spans="1:8">
      <c r="B60" s="15"/>
      <c r="C60" s="15"/>
      <c r="D60" s="1"/>
      <c r="E60" s="80"/>
      <c r="F60" s="1"/>
      <c r="G60" s="16"/>
      <c r="H60" s="1"/>
    </row>
    <row r="61" spans="1:8">
      <c r="B61" s="1" t="s">
        <v>13</v>
      </c>
      <c r="C61" s="1"/>
      <c r="D61" s="1"/>
      <c r="E61" s="80">
        <f>AVERAGE(preddela!F27)</f>
        <v>0</v>
      </c>
      <c r="F61" s="16"/>
      <c r="G61" s="16"/>
      <c r="H61" s="1"/>
    </row>
    <row r="62" spans="1:8">
      <c r="B62" s="1" t="s">
        <v>29</v>
      </c>
      <c r="C62" s="1"/>
      <c r="D62" s="1"/>
      <c r="E62" s="80">
        <f>AVERAGE('tesarska dela '!G19)</f>
        <v>0</v>
      </c>
      <c r="F62" s="16"/>
      <c r="G62" s="16"/>
      <c r="H62" s="1"/>
    </row>
    <row r="63" spans="1:8">
      <c r="B63" s="1" t="s">
        <v>17</v>
      </c>
      <c r="C63" s="1"/>
      <c r="D63" s="1"/>
      <c r="E63" s="80">
        <f>AVERAGE('krovska dela '!G33)</f>
        <v>0</v>
      </c>
      <c r="F63" s="16"/>
      <c r="G63" s="16"/>
      <c r="H63" s="1"/>
    </row>
    <row r="64" spans="1:8">
      <c r="B64" s="1" t="s">
        <v>30</v>
      </c>
      <c r="C64" s="1"/>
      <c r="D64" s="1"/>
      <c r="E64" s="80">
        <f>AVERAGE('kleparska dela'!G24)</f>
        <v>0</v>
      </c>
      <c r="F64" s="16"/>
      <c r="G64" s="16"/>
      <c r="H64" s="1"/>
    </row>
    <row r="65" spans="1:8">
      <c r="B65" s="19" t="s">
        <v>31</v>
      </c>
      <c r="C65" s="19"/>
      <c r="D65" s="19"/>
      <c r="E65" s="81">
        <f>AVERAGE('razna dela'!F10)</f>
        <v>0</v>
      </c>
      <c r="F65" s="20"/>
      <c r="G65" s="28"/>
      <c r="H65" s="29"/>
    </row>
    <row r="66" spans="1:8">
      <c r="B66" s="1"/>
      <c r="C66" s="1"/>
      <c r="D66" s="1"/>
      <c r="E66" s="80">
        <f>SUM(E61:E65)</f>
        <v>0</v>
      </c>
      <c r="F66" s="16"/>
      <c r="G66" s="28"/>
      <c r="H66" s="29"/>
    </row>
    <row r="67" spans="1:8">
      <c r="B67" s="1"/>
      <c r="C67" s="1"/>
      <c r="D67" s="1"/>
      <c r="E67" s="80"/>
      <c r="F67" s="16"/>
      <c r="G67" s="29"/>
      <c r="H67" s="29"/>
    </row>
    <row r="68" spans="1:8">
      <c r="B68" s="1" t="s">
        <v>14</v>
      </c>
      <c r="C68" s="1"/>
      <c r="D68" s="1"/>
      <c r="E68" s="80">
        <f>AVERAGE(E66)</f>
        <v>0</v>
      </c>
      <c r="F68" s="16"/>
      <c r="G68" s="28"/>
      <c r="H68" s="29"/>
    </row>
    <row r="69" spans="1:8" ht="15.75" thickBot="1">
      <c r="B69" s="21" t="s">
        <v>15</v>
      </c>
      <c r="C69" s="21"/>
      <c r="D69" s="22">
        <v>0.22</v>
      </c>
      <c r="E69" s="82">
        <f>AVERAGE(D69*E68)</f>
        <v>0</v>
      </c>
      <c r="F69" s="23"/>
      <c r="G69" s="30"/>
      <c r="H69" s="29"/>
    </row>
    <row r="70" spans="1:8" ht="15.75" thickTop="1">
      <c r="B70" s="1"/>
      <c r="C70" s="1"/>
      <c r="D70" s="1"/>
      <c r="E70" s="80">
        <f>AVERAGE(E68+E69)</f>
        <v>0</v>
      </c>
      <c r="F70" s="16"/>
      <c r="G70" s="28"/>
      <c r="H70" s="29"/>
    </row>
    <row r="71" spans="1:8">
      <c r="B71" s="1"/>
      <c r="C71" s="1"/>
      <c r="D71" s="1"/>
      <c r="E71" s="80"/>
      <c r="F71" s="16"/>
      <c r="G71" s="29"/>
      <c r="H71" s="29"/>
    </row>
    <row r="72" spans="1:8">
      <c r="A72" s="11"/>
      <c r="B72" s="11"/>
      <c r="C72" s="11"/>
      <c r="D72" s="11"/>
      <c r="E72" s="24"/>
      <c r="F72" s="11"/>
      <c r="G72" s="11"/>
      <c r="H72" s="11"/>
    </row>
    <row r="73" spans="1:8">
      <c r="B73" s="1" t="s">
        <v>18</v>
      </c>
      <c r="C73" s="1"/>
      <c r="D73" s="1"/>
      <c r="E73" s="25"/>
    </row>
    <row r="74" spans="1:8">
      <c r="A74" s="1"/>
      <c r="B74" s="1"/>
      <c r="C74" s="1"/>
      <c r="E74" s="25"/>
    </row>
    <row r="75" spans="1:8">
      <c r="A75" s="1"/>
      <c r="B75" s="1"/>
      <c r="C75" s="1"/>
      <c r="D75" s="1" t="s">
        <v>19</v>
      </c>
      <c r="E75" s="1"/>
      <c r="F75" s="1"/>
      <c r="G75" s="1"/>
      <c r="H75" s="1"/>
    </row>
    <row r="76" spans="1:8">
      <c r="A76" s="1"/>
      <c r="B76" s="1"/>
      <c r="C76" s="1"/>
      <c r="D76" s="1" t="s">
        <v>16</v>
      </c>
      <c r="E76" s="1"/>
    </row>
    <row r="77" spans="1:8">
      <c r="A77" s="1"/>
      <c r="B77" s="1"/>
      <c r="C77" s="1"/>
      <c r="D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sheetData>
  <sheetProtection algorithmName="SHA-512" hashValue="b/Rv/F81or5iq60cIf2p90yFFxmR8KaUWEi76HAOlRp+VzWMyTV1C4NxzmUrxxHvHEppHFM2OF8Oi1qJRw/nZw==" saltValue="EOqEBzGQ0LTeBKx1p9NF5w==" spinCount="100000" sheet="1" formatCells="0" formatColumns="0" formatRows="0" insertColumns="0" insertRows="0" insertHyperlinks="0" deleteColumns="0" deleteRows="0" sort="0" autoFilter="0" pivotTables="0"/>
  <pageMargins left="0.7" right="0.7" top="0.75" bottom="0.75" header="0.3" footer="0.3"/>
  <pageSetup paperSize="9" orientation="portrait" r:id="rId1"/>
  <headerFooter>
    <oddHeader>&amp;L&amp;"Arial Black,Običajno"&amp;16&amp;K04+039region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6258-CBED-4963-82F0-C5A67A16C1CC}">
  <dimension ref="A1:G44"/>
  <sheetViews>
    <sheetView tabSelected="1" view="pageLayout" topLeftCell="A16" zoomScaleNormal="100" workbookViewId="0">
      <selection activeCell="C22" sqref="C22"/>
    </sheetView>
  </sheetViews>
  <sheetFormatPr defaultColWidth="9.140625" defaultRowHeight="15"/>
  <cols>
    <col min="1" max="1" width="5" customWidth="1"/>
    <col min="2" max="2" width="35.42578125" customWidth="1"/>
    <col min="3" max="3" width="7.42578125" customWidth="1"/>
    <col min="4" max="4" width="12.42578125" customWidth="1"/>
    <col min="5" max="5" width="13.28515625" style="152" customWidth="1"/>
    <col min="6" max="6" width="13" customWidth="1"/>
    <col min="7" max="7" width="39.85546875" style="89" customWidth="1"/>
  </cols>
  <sheetData>
    <row r="1" spans="1:6" ht="15.75">
      <c r="A1" s="12" t="s">
        <v>23</v>
      </c>
    </row>
    <row r="2" spans="1:6">
      <c r="A2" s="11"/>
      <c r="B2" s="11"/>
      <c r="C2" s="11"/>
      <c r="D2" s="11"/>
      <c r="E2" s="153"/>
      <c r="F2" s="11"/>
    </row>
    <row r="3" spans="1:6" ht="30">
      <c r="A3" s="11"/>
      <c r="B3" s="185" t="s">
        <v>128</v>
      </c>
      <c r="C3" s="184" t="s">
        <v>132</v>
      </c>
      <c r="D3" s="185" t="s">
        <v>129</v>
      </c>
      <c r="E3" s="186" t="s">
        <v>130</v>
      </c>
      <c r="F3" s="185" t="s">
        <v>131</v>
      </c>
    </row>
    <row r="4" spans="1:6">
      <c r="A4" s="11"/>
      <c r="B4" s="11"/>
      <c r="C4" s="11"/>
      <c r="D4" s="11"/>
      <c r="E4" s="153"/>
      <c r="F4" s="11"/>
    </row>
    <row r="5" spans="1:6" ht="15.75">
      <c r="A5" s="43" t="s">
        <v>114</v>
      </c>
      <c r="B5" s="12"/>
    </row>
    <row r="6" spans="1:6" ht="51">
      <c r="A6" s="31">
        <v>1</v>
      </c>
      <c r="B6" s="32" t="s">
        <v>113</v>
      </c>
      <c r="C6" s="33" t="s">
        <v>24</v>
      </c>
      <c r="D6" s="34">
        <v>1</v>
      </c>
      <c r="E6" s="154"/>
      <c r="F6" s="35">
        <f>AVERAGE(D6*E6)</f>
        <v>0</v>
      </c>
    </row>
    <row r="7" spans="1:6" ht="51">
      <c r="A7" s="31">
        <v>2</v>
      </c>
      <c r="B7" s="32" t="s">
        <v>112</v>
      </c>
      <c r="C7" s="33" t="s">
        <v>24</v>
      </c>
      <c r="D7" s="34">
        <v>1</v>
      </c>
      <c r="E7" s="154"/>
      <c r="F7" s="35">
        <f t="shared" ref="F7" si="0">AVERAGE(D7*E7)</f>
        <v>0</v>
      </c>
    </row>
    <row r="8" spans="1:6" ht="91.5" customHeight="1">
      <c r="A8" s="31">
        <v>3</v>
      </c>
      <c r="B8" s="165" t="s">
        <v>123</v>
      </c>
      <c r="C8" s="33" t="s">
        <v>24</v>
      </c>
      <c r="D8" s="34">
        <v>1</v>
      </c>
      <c r="E8" s="154"/>
      <c r="F8" s="35">
        <f t="shared" ref="F8" si="1">AVERAGE(D8*E8)</f>
        <v>0</v>
      </c>
    </row>
    <row r="9" spans="1:6">
      <c r="A9" s="11"/>
      <c r="B9" s="11"/>
      <c r="C9" s="11"/>
      <c r="D9" s="11"/>
      <c r="E9" s="153"/>
      <c r="F9" s="11"/>
    </row>
    <row r="10" spans="1:6" ht="15.75">
      <c r="A10" s="36" t="s">
        <v>25</v>
      </c>
      <c r="B10" s="37"/>
      <c r="C10" s="38"/>
      <c r="D10" s="39"/>
      <c r="E10" s="155"/>
      <c r="F10" s="40"/>
    </row>
    <row r="11" spans="1:6" ht="121.5" customHeight="1">
      <c r="A11" s="41"/>
      <c r="B11" s="42" t="s">
        <v>127</v>
      </c>
      <c r="C11" s="38"/>
      <c r="D11" s="39"/>
      <c r="E11" s="155"/>
      <c r="F11" s="40"/>
    </row>
    <row r="12" spans="1:6" ht="63.75">
      <c r="A12" s="31">
        <v>4</v>
      </c>
      <c r="B12" s="32" t="s">
        <v>45</v>
      </c>
      <c r="C12" s="33" t="s">
        <v>24</v>
      </c>
      <c r="D12" s="34">
        <v>12</v>
      </c>
      <c r="E12" s="154"/>
      <c r="F12" s="35">
        <f t="shared" ref="F12" si="2">AVERAGE(D12*E12)</f>
        <v>0</v>
      </c>
    </row>
    <row r="13" spans="1:6" ht="63.75">
      <c r="A13" s="31">
        <v>5</v>
      </c>
      <c r="B13" s="32" t="s">
        <v>46</v>
      </c>
      <c r="C13" s="33" t="s">
        <v>26</v>
      </c>
      <c r="D13" s="34">
        <v>170</v>
      </c>
      <c r="E13" s="154"/>
      <c r="F13" s="35">
        <f t="shared" ref="F13" si="3">AVERAGE(D13*E13)</f>
        <v>0</v>
      </c>
    </row>
    <row r="14" spans="1:6" ht="52.5" customHeight="1">
      <c r="A14" s="31">
        <v>6</v>
      </c>
      <c r="B14" s="32" t="s">
        <v>47</v>
      </c>
      <c r="C14" s="33" t="s">
        <v>26</v>
      </c>
      <c r="D14" s="34">
        <v>130</v>
      </c>
      <c r="E14" s="154"/>
      <c r="F14" s="35">
        <f t="shared" ref="F14" si="4">AVERAGE(D14*E14)</f>
        <v>0</v>
      </c>
    </row>
    <row r="15" spans="1:6" ht="63.75">
      <c r="A15" s="31">
        <v>7</v>
      </c>
      <c r="B15" s="32" t="s">
        <v>48</v>
      </c>
      <c r="C15" s="33" t="s">
        <v>27</v>
      </c>
      <c r="D15" s="34">
        <v>160</v>
      </c>
      <c r="E15" s="154"/>
      <c r="F15" s="35">
        <f t="shared" ref="F15" si="5">AVERAGE(D15*E15)</f>
        <v>0</v>
      </c>
    </row>
    <row r="16" spans="1:6" ht="63.75">
      <c r="A16" s="31">
        <v>8</v>
      </c>
      <c r="B16" s="32" t="s">
        <v>72</v>
      </c>
      <c r="C16" s="33" t="s">
        <v>27</v>
      </c>
      <c r="D16" s="34">
        <v>48</v>
      </c>
      <c r="E16" s="154"/>
      <c r="F16" s="35">
        <f t="shared" ref="F16" si="6">AVERAGE(D16*E16)</f>
        <v>0</v>
      </c>
    </row>
    <row r="17" spans="1:6" ht="63.75">
      <c r="A17" s="31">
        <v>9</v>
      </c>
      <c r="B17" s="32" t="s">
        <v>49</v>
      </c>
      <c r="C17" s="33" t="s">
        <v>26</v>
      </c>
      <c r="D17" s="34">
        <v>34</v>
      </c>
      <c r="E17" s="154"/>
      <c r="F17" s="35">
        <f t="shared" ref="F17" si="7">AVERAGE(D17*E17)</f>
        <v>0</v>
      </c>
    </row>
    <row r="18" spans="1:6" ht="89.25">
      <c r="A18" s="31">
        <v>10</v>
      </c>
      <c r="B18" s="32" t="s">
        <v>115</v>
      </c>
      <c r="C18" s="33" t="s">
        <v>27</v>
      </c>
      <c r="D18" s="34">
        <v>45</v>
      </c>
      <c r="E18" s="154"/>
      <c r="F18" s="35">
        <f t="shared" ref="F18" si="8">AVERAGE(D18*E18)</f>
        <v>0</v>
      </c>
    </row>
    <row r="19" spans="1:6" ht="51">
      <c r="A19" s="31">
        <v>11</v>
      </c>
      <c r="B19" s="32" t="s">
        <v>50</v>
      </c>
      <c r="C19" s="33" t="s">
        <v>24</v>
      </c>
      <c r="D19" s="34">
        <v>1</v>
      </c>
      <c r="E19" s="154"/>
      <c r="F19" s="35">
        <f t="shared" ref="F19" si="9">AVERAGE(D19*E19)</f>
        <v>0</v>
      </c>
    </row>
    <row r="20" spans="1:6" ht="25.5">
      <c r="A20" s="31">
        <v>12</v>
      </c>
      <c r="B20" s="32" t="s">
        <v>51</v>
      </c>
      <c r="C20" s="33" t="s">
        <v>24</v>
      </c>
      <c r="D20" s="34">
        <v>1</v>
      </c>
      <c r="E20" s="154"/>
      <c r="F20" s="35">
        <f t="shared" ref="F20" si="10">AVERAGE(D20*E20)</f>
        <v>0</v>
      </c>
    </row>
    <row r="21" spans="1:6" ht="76.5">
      <c r="A21" s="31">
        <v>13</v>
      </c>
      <c r="B21" s="32" t="s">
        <v>116</v>
      </c>
      <c r="C21" s="33" t="s">
        <v>27</v>
      </c>
      <c r="D21" s="34">
        <v>52</v>
      </c>
      <c r="E21" s="154"/>
      <c r="F21" s="35">
        <f>AVERAGE(D21*E21)</f>
        <v>0</v>
      </c>
    </row>
    <row r="22" spans="1:6" ht="234.75" customHeight="1">
      <c r="A22" s="31">
        <v>14</v>
      </c>
      <c r="B22" s="32" t="s">
        <v>133</v>
      </c>
      <c r="C22" s="33" t="s">
        <v>27</v>
      </c>
      <c r="D22" s="34">
        <v>910</v>
      </c>
      <c r="E22" s="154"/>
      <c r="F22" s="35">
        <f t="shared" ref="F22:F25" si="11">AVERAGE(D22*E22)</f>
        <v>0</v>
      </c>
    </row>
    <row r="23" spans="1:6" ht="38.25">
      <c r="A23" s="31">
        <v>15</v>
      </c>
      <c r="B23" s="32" t="s">
        <v>52</v>
      </c>
      <c r="C23" s="33" t="s">
        <v>24</v>
      </c>
      <c r="D23" s="34">
        <v>1</v>
      </c>
      <c r="E23" s="154"/>
      <c r="F23" s="35">
        <f t="shared" ref="F23" si="12">AVERAGE(D23*E23)</f>
        <v>0</v>
      </c>
    </row>
    <row r="24" spans="1:6" ht="63.75">
      <c r="A24" s="44">
        <v>16</v>
      </c>
      <c r="B24" s="62" t="s">
        <v>73</v>
      </c>
      <c r="C24" s="63" t="s">
        <v>24</v>
      </c>
      <c r="D24" s="64">
        <v>1</v>
      </c>
      <c r="E24" s="159"/>
      <c r="F24" s="65">
        <f t="shared" ref="F24" si="13">AVERAGE(D24*E24)</f>
        <v>0</v>
      </c>
    </row>
    <row r="25" spans="1:6" ht="63.75">
      <c r="A25" s="31">
        <v>17</v>
      </c>
      <c r="B25" s="165" t="s">
        <v>144</v>
      </c>
      <c r="C25" s="33" t="s">
        <v>28</v>
      </c>
      <c r="D25" s="34">
        <v>1960</v>
      </c>
      <c r="E25" s="154"/>
      <c r="F25" s="35">
        <f t="shared" si="11"/>
        <v>0</v>
      </c>
    </row>
    <row r="26" spans="1:6">
      <c r="A26" s="195"/>
      <c r="B26" s="197"/>
      <c r="C26" s="73"/>
      <c r="D26" s="74"/>
      <c r="E26" s="158"/>
      <c r="F26" s="196"/>
    </row>
    <row r="27" spans="1:6">
      <c r="A27" s="11"/>
      <c r="B27" s="11"/>
      <c r="C27" s="11"/>
      <c r="D27" s="11"/>
      <c r="E27" s="153"/>
      <c r="F27" s="166">
        <f>SUM(F6:F25)</f>
        <v>0</v>
      </c>
    </row>
    <row r="28" spans="1:6">
      <c r="A28" s="11"/>
      <c r="B28" s="11"/>
      <c r="C28" s="11"/>
      <c r="D28" s="11"/>
      <c r="E28" s="153"/>
      <c r="F28" s="11"/>
    </row>
    <row r="29" spans="1:6">
      <c r="A29" s="11"/>
      <c r="B29" s="11"/>
      <c r="C29" s="11"/>
      <c r="D29" s="11"/>
      <c r="E29" s="153"/>
      <c r="F29" s="11"/>
    </row>
    <row r="30" spans="1:6">
      <c r="A30" s="11"/>
      <c r="B30" s="11"/>
      <c r="C30" s="11"/>
      <c r="D30" s="11"/>
      <c r="E30" s="153"/>
      <c r="F30" s="11"/>
    </row>
    <row r="31" spans="1:6">
      <c r="A31" s="11"/>
      <c r="B31" s="11"/>
      <c r="C31" s="11"/>
      <c r="D31" s="11"/>
      <c r="E31" s="153"/>
      <c r="F31" s="11"/>
    </row>
    <row r="32" spans="1:6">
      <c r="A32" s="11"/>
      <c r="B32" s="11"/>
      <c r="C32" s="11"/>
      <c r="D32" s="11"/>
      <c r="E32" s="153"/>
      <c r="F32" s="11"/>
    </row>
    <row r="33" spans="1:6">
      <c r="A33" s="11"/>
      <c r="B33" s="11"/>
      <c r="C33" s="11"/>
      <c r="D33" s="11"/>
      <c r="E33" s="153"/>
      <c r="F33" s="11"/>
    </row>
    <row r="34" spans="1:6">
      <c r="A34" s="11"/>
      <c r="B34" s="11"/>
      <c r="C34" s="11"/>
      <c r="D34" s="11"/>
      <c r="E34" s="153"/>
      <c r="F34" s="11"/>
    </row>
    <row r="35" spans="1:6">
      <c r="A35" s="11"/>
      <c r="B35" s="11"/>
      <c r="C35" s="11"/>
      <c r="D35" s="11"/>
      <c r="E35" s="153"/>
      <c r="F35" s="11"/>
    </row>
    <row r="36" spans="1:6">
      <c r="A36" s="11"/>
      <c r="B36" s="11"/>
      <c r="C36" s="11"/>
      <c r="D36" s="11"/>
      <c r="E36" s="153"/>
      <c r="F36" s="11"/>
    </row>
    <row r="37" spans="1:6">
      <c r="A37" s="11"/>
      <c r="B37" s="11"/>
      <c r="C37" s="11"/>
      <c r="D37" s="11"/>
      <c r="E37" s="153"/>
      <c r="F37" s="11"/>
    </row>
    <row r="38" spans="1:6">
      <c r="A38" s="11"/>
      <c r="B38" s="11"/>
      <c r="C38" s="11"/>
      <c r="D38" s="11"/>
      <c r="E38" s="153"/>
      <c r="F38" s="11"/>
    </row>
    <row r="39" spans="1:6">
      <c r="A39" s="11"/>
      <c r="B39" s="11"/>
      <c r="C39" s="11"/>
      <c r="D39" s="11"/>
      <c r="E39" s="153"/>
      <c r="F39" s="11"/>
    </row>
    <row r="40" spans="1:6">
      <c r="A40" s="11"/>
      <c r="B40" s="11"/>
      <c r="C40" s="11"/>
      <c r="D40" s="11"/>
      <c r="E40" s="153"/>
      <c r="F40" s="11"/>
    </row>
    <row r="41" spans="1:6">
      <c r="A41" s="11"/>
      <c r="B41" s="11"/>
      <c r="C41" s="11"/>
      <c r="D41" s="11"/>
      <c r="E41" s="153"/>
      <c r="F41" s="11"/>
    </row>
    <row r="42" spans="1:6">
      <c r="A42" s="11"/>
      <c r="B42" s="11"/>
      <c r="C42" s="11"/>
      <c r="D42" s="11"/>
      <c r="E42" s="153"/>
      <c r="F42" s="11"/>
    </row>
    <row r="43" spans="1:6">
      <c r="A43" s="11"/>
      <c r="B43" s="11"/>
      <c r="C43" s="11"/>
      <c r="D43" s="11"/>
      <c r="E43" s="153"/>
      <c r="F43" s="11"/>
    </row>
    <row r="44" spans="1:6">
      <c r="A44" s="11"/>
      <c r="B44" s="11"/>
      <c r="C44" s="11"/>
      <c r="D44" s="11"/>
      <c r="E44" s="153"/>
      <c r="F44" s="11"/>
    </row>
  </sheetData>
  <sheetProtection algorithmName="SHA-512" hashValue="I16wqnn6FoZlFjN6UVh5D0FlPpiriV2bf6WXZLBbeZuQxIgRK3inzNO5oJf+Llau8Dtx2qf1vbJfJAFNoQeoQg==" saltValue="bJnfcA/9YuEwUIoudCWF0A==" spinCount="100000" sheet="1" formatCells="0" formatColumns="0" formatRows="0" insertColumns="0" insertRows="0" insertHyperlinks="0" deleteColumns="0" deleteRows="0" sort="0" autoFilter="0" pivotTables="0"/>
  <pageMargins left="0.7" right="0.7" top="0.75" bottom="0.75" header="0.3" footer="0.3"/>
  <pageSetup paperSize="9" orientation="portrait" r:id="rId1"/>
  <headerFooter>
    <oddHeader>&amp;L&amp;"Arial Black,Običajno"&amp;16&amp;K04+039region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791B-42F0-41E2-9E13-5285277B23B7}">
  <dimension ref="A1:H19"/>
  <sheetViews>
    <sheetView view="pageLayout" topLeftCell="A19" zoomScaleNormal="100" workbookViewId="0">
      <selection activeCell="C6" sqref="C6"/>
    </sheetView>
  </sheetViews>
  <sheetFormatPr defaultColWidth="9.140625" defaultRowHeight="15"/>
  <cols>
    <col min="1" max="1" width="5.140625" customWidth="1"/>
    <col min="2" max="2" width="40.140625" customWidth="1"/>
    <col min="3" max="3" width="40.140625" style="152" customWidth="1"/>
    <col min="4" max="4" width="7.42578125" customWidth="1"/>
    <col min="5" max="5" width="12.7109375" customWidth="1"/>
    <col min="6" max="6" width="12.5703125" style="152" customWidth="1"/>
    <col min="7" max="7" width="12.7109375" customWidth="1"/>
    <col min="8" max="8" width="29.85546875" style="89" customWidth="1"/>
  </cols>
  <sheetData>
    <row r="1" spans="1:8" ht="15.75">
      <c r="A1" s="12" t="s">
        <v>29</v>
      </c>
    </row>
    <row r="2" spans="1:8" ht="15.75">
      <c r="A2" s="12"/>
    </row>
    <row r="3" spans="1:8" s="191" customFormat="1" ht="15.75">
      <c r="A3" s="190"/>
      <c r="B3" s="191" t="s">
        <v>124</v>
      </c>
      <c r="C3" s="192"/>
      <c r="F3" s="192"/>
      <c r="H3" s="193"/>
    </row>
    <row r="4" spans="1:8" s="191" customFormat="1" ht="15.75">
      <c r="A4" s="190"/>
      <c r="B4" s="191" t="s">
        <v>142</v>
      </c>
      <c r="C4" s="192"/>
      <c r="F4" s="192"/>
      <c r="H4" s="193"/>
    </row>
    <row r="5" spans="1:8" ht="15.75">
      <c r="A5" s="12"/>
      <c r="C5" s="189"/>
    </row>
    <row r="6" spans="1:8" ht="45">
      <c r="B6" s="185" t="s">
        <v>128</v>
      </c>
      <c r="C6" s="194" t="s">
        <v>143</v>
      </c>
      <c r="D6" s="184" t="s">
        <v>132</v>
      </c>
      <c r="E6" s="185" t="s">
        <v>129</v>
      </c>
      <c r="F6" s="186" t="s">
        <v>130</v>
      </c>
      <c r="G6" s="185" t="s">
        <v>131</v>
      </c>
    </row>
    <row r="7" spans="1:8" ht="38.25">
      <c r="A7" s="44">
        <v>1</v>
      </c>
      <c r="B7" s="45" t="s">
        <v>32</v>
      </c>
      <c r="C7" s="179"/>
      <c r="D7" s="57"/>
      <c r="E7" s="46"/>
      <c r="F7" s="156"/>
      <c r="G7" s="47"/>
    </row>
    <row r="8" spans="1:8">
      <c r="A8" s="48"/>
      <c r="B8" s="49"/>
      <c r="C8" s="180"/>
      <c r="D8" s="56" t="s">
        <v>27</v>
      </c>
      <c r="E8" s="51">
        <v>910</v>
      </c>
      <c r="F8" s="157"/>
      <c r="G8" s="52">
        <f>AVERAGE(E8*F8)</f>
        <v>0</v>
      </c>
    </row>
    <row r="9" spans="1:8" ht="120" customHeight="1">
      <c r="A9" s="44">
        <v>2</v>
      </c>
      <c r="B9" s="45" t="s">
        <v>117</v>
      </c>
      <c r="C9" s="187"/>
      <c r="D9" s="57"/>
      <c r="E9" s="46"/>
      <c r="F9" s="156"/>
      <c r="G9" s="47"/>
    </row>
    <row r="10" spans="1:8">
      <c r="A10" s="53"/>
      <c r="B10" s="54" t="s">
        <v>118</v>
      </c>
      <c r="C10" s="181"/>
      <c r="D10" s="58" t="s">
        <v>27</v>
      </c>
      <c r="E10" s="55">
        <v>910</v>
      </c>
      <c r="F10" s="158"/>
      <c r="G10" s="59">
        <f>AVERAGE(E10*F10)</f>
        <v>0</v>
      </c>
    </row>
    <row r="11" spans="1:8">
      <c r="A11" s="48"/>
      <c r="B11" s="49" t="s">
        <v>33</v>
      </c>
      <c r="C11" s="180"/>
      <c r="D11" s="56" t="s">
        <v>27</v>
      </c>
      <c r="E11" s="51">
        <v>1000</v>
      </c>
      <c r="F11" s="157"/>
      <c r="G11" s="52">
        <f>AVERAGE(E11*F11)</f>
        <v>0</v>
      </c>
    </row>
    <row r="12" spans="1:8" ht="63.75">
      <c r="A12" s="44">
        <v>3</v>
      </c>
      <c r="B12" s="45" t="s">
        <v>119</v>
      </c>
      <c r="C12" s="179"/>
      <c r="D12" s="57"/>
      <c r="E12" s="46"/>
      <c r="F12" s="156"/>
      <c r="G12" s="47"/>
    </row>
    <row r="13" spans="1:8">
      <c r="A13" s="48"/>
      <c r="B13" s="49"/>
      <c r="C13" s="180"/>
      <c r="D13" s="56" t="s">
        <v>27</v>
      </c>
      <c r="E13" s="51">
        <v>910</v>
      </c>
      <c r="F13" s="157"/>
      <c r="G13" s="52">
        <f>AVERAGE(E13*F13)</f>
        <v>0</v>
      </c>
    </row>
    <row r="14" spans="1:8" ht="40.5" customHeight="1">
      <c r="A14" s="44">
        <v>4</v>
      </c>
      <c r="B14" s="45" t="s">
        <v>136</v>
      </c>
      <c r="C14" s="179"/>
      <c r="D14" s="57"/>
      <c r="E14" s="46"/>
      <c r="F14" s="156"/>
      <c r="G14" s="47"/>
    </row>
    <row r="15" spans="1:8">
      <c r="A15" s="48"/>
      <c r="B15" s="49" t="s">
        <v>134</v>
      </c>
      <c r="C15" s="180"/>
      <c r="D15" s="56" t="s">
        <v>36</v>
      </c>
      <c r="E15" s="51">
        <v>2</v>
      </c>
      <c r="F15" s="157"/>
      <c r="G15" s="52">
        <f>AVERAGE(E15*F15)</f>
        <v>0</v>
      </c>
    </row>
    <row r="16" spans="1:8" ht="172.5" customHeight="1">
      <c r="A16" s="31">
        <v>5</v>
      </c>
      <c r="B16" s="32" t="s">
        <v>137</v>
      </c>
      <c r="C16" s="182"/>
      <c r="D16" s="33" t="s">
        <v>24</v>
      </c>
      <c r="E16" s="34">
        <v>1</v>
      </c>
      <c r="F16" s="154"/>
      <c r="G16" s="35">
        <f>AVERAGE(E16*F16)</f>
        <v>0</v>
      </c>
    </row>
    <row r="17" spans="1:7" ht="69.75" customHeight="1">
      <c r="A17" s="31">
        <v>6</v>
      </c>
      <c r="B17" s="32" t="s">
        <v>67</v>
      </c>
      <c r="C17" s="183"/>
      <c r="D17" s="33" t="s">
        <v>26</v>
      </c>
      <c r="E17" s="34">
        <v>164</v>
      </c>
      <c r="F17" s="154"/>
      <c r="G17" s="35">
        <f>AVERAGE(E17*F17)</f>
        <v>0</v>
      </c>
    </row>
    <row r="18" spans="1:7" ht="169.5" customHeight="1">
      <c r="A18" s="31">
        <v>7</v>
      </c>
      <c r="B18" s="32" t="s">
        <v>120</v>
      </c>
      <c r="C18" s="183"/>
      <c r="D18" s="33" t="s">
        <v>27</v>
      </c>
      <c r="E18" s="34">
        <v>2100</v>
      </c>
      <c r="F18" s="154"/>
      <c r="G18" s="35">
        <f>AVERAGE(E18*F18)</f>
        <v>0</v>
      </c>
    </row>
    <row r="19" spans="1:7">
      <c r="G19" s="60">
        <f>SUM(G8:G18)</f>
        <v>0</v>
      </c>
    </row>
  </sheetData>
  <sheetProtection algorithmName="SHA-512" hashValue="h6M0m08XHHmO0HYDx09RZWmo8YpzEcyOr0xFMCE4H82+dr6Mrj5RKOL5UeYQXGcePcIoEF/amjtWGczK9bMHIQ==" saltValue="qX5CbEpfw5SVNXl9YQW9Eg==" spinCount="100000" sheet="1" formatCells="0" formatColumns="0" formatRows="0" insertColumns="0" insertRows="0" insertHyperlinks="0" deleteColumns="0" deleteRows="0" sort="0" autoFilter="0" pivotTables="0"/>
  <pageMargins left="0.7" right="0.20833333333333334" top="0.75" bottom="0.75" header="0.3" footer="0.3"/>
  <pageSetup paperSize="9" orientation="landscape" r:id="rId1"/>
  <headerFooter>
    <oddHeader>&amp;L&amp;"Arial Black,Običajno"&amp;16&amp;K04+039region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2074-3C0D-4BAC-AF47-47F30C387EAF}">
  <dimension ref="A1:H33"/>
  <sheetViews>
    <sheetView view="pageLayout" topLeftCell="A25" zoomScale="85" zoomScaleNormal="100" zoomScalePageLayoutView="85" workbookViewId="0">
      <selection activeCell="C6" sqref="C6"/>
    </sheetView>
  </sheetViews>
  <sheetFormatPr defaultColWidth="9.140625" defaultRowHeight="15"/>
  <cols>
    <col min="1" max="1" width="5.28515625" customWidth="1"/>
    <col min="2" max="2" width="40.140625" customWidth="1"/>
    <col min="3" max="3" width="40.140625" style="152" customWidth="1"/>
    <col min="4" max="4" width="7.42578125" customWidth="1"/>
    <col min="5" max="5" width="12.5703125" customWidth="1"/>
    <col min="6" max="6" width="12.42578125" style="152" customWidth="1"/>
    <col min="7" max="7" width="12.140625" customWidth="1"/>
    <col min="8" max="8" width="28.42578125" customWidth="1"/>
  </cols>
  <sheetData>
    <row r="1" spans="1:7" ht="15.75">
      <c r="A1" s="12" t="s">
        <v>34</v>
      </c>
    </row>
    <row r="2" spans="1:7" ht="15.75">
      <c r="A2" s="12"/>
    </row>
    <row r="3" spans="1:7" ht="15.75">
      <c r="A3" s="12"/>
      <c r="B3" s="191" t="s">
        <v>124</v>
      </c>
    </row>
    <row r="4" spans="1:7" ht="15.75">
      <c r="A4" s="12"/>
      <c r="B4" s="191" t="s">
        <v>142</v>
      </c>
    </row>
    <row r="5" spans="1:7" ht="15.75">
      <c r="A5" s="12"/>
    </row>
    <row r="6" spans="1:7" ht="45">
      <c r="B6" s="185" t="s">
        <v>128</v>
      </c>
      <c r="C6" s="194" t="s">
        <v>143</v>
      </c>
      <c r="D6" s="184" t="s">
        <v>132</v>
      </c>
      <c r="E6" s="185" t="s">
        <v>129</v>
      </c>
      <c r="F6" s="186" t="s">
        <v>130</v>
      </c>
      <c r="G6" s="185" t="s">
        <v>131</v>
      </c>
    </row>
    <row r="7" spans="1:7" ht="178.5" customHeight="1">
      <c r="A7" s="61">
        <v>1</v>
      </c>
      <c r="B7" s="62" t="s">
        <v>138</v>
      </c>
      <c r="C7" s="176"/>
      <c r="D7" s="63"/>
      <c r="E7" s="64"/>
      <c r="F7" s="159"/>
      <c r="G7" s="65"/>
    </row>
    <row r="8" spans="1:7">
      <c r="A8" s="66"/>
      <c r="B8" s="67" t="s">
        <v>35</v>
      </c>
      <c r="C8" s="168"/>
      <c r="D8" s="68" t="s">
        <v>27</v>
      </c>
      <c r="E8" s="69">
        <v>28</v>
      </c>
      <c r="F8" s="160"/>
      <c r="G8" s="59">
        <f>AVERAGE(E8*F8)</f>
        <v>0</v>
      </c>
    </row>
    <row r="9" spans="1:7" ht="25.5">
      <c r="A9" s="66"/>
      <c r="B9" s="70" t="s">
        <v>121</v>
      </c>
      <c r="C9" s="169"/>
      <c r="D9" s="68" t="s">
        <v>27</v>
      </c>
      <c r="E9" s="69">
        <v>7</v>
      </c>
      <c r="F9" s="160"/>
      <c r="G9" s="59">
        <f>AVERAGE(E9*F9)</f>
        <v>0</v>
      </c>
    </row>
    <row r="10" spans="1:7" ht="51">
      <c r="A10" s="71"/>
      <c r="B10" s="92" t="s">
        <v>74</v>
      </c>
      <c r="C10" s="173"/>
      <c r="D10" s="50" t="s">
        <v>36</v>
      </c>
      <c r="E10" s="51">
        <v>1</v>
      </c>
      <c r="F10" s="157"/>
      <c r="G10" s="52">
        <f>AVERAGE(E10*F10)</f>
        <v>0</v>
      </c>
    </row>
    <row r="11" spans="1:7" ht="151.5" customHeight="1">
      <c r="A11" s="61">
        <v>2</v>
      </c>
      <c r="B11" s="62" t="s">
        <v>139</v>
      </c>
      <c r="C11" s="176"/>
      <c r="D11" s="63"/>
      <c r="E11" s="64"/>
      <c r="F11" s="159"/>
      <c r="G11" s="65"/>
    </row>
    <row r="12" spans="1:7">
      <c r="A12" s="71"/>
      <c r="B12" s="75" t="s">
        <v>35</v>
      </c>
      <c r="C12" s="170"/>
      <c r="D12" s="50" t="s">
        <v>27</v>
      </c>
      <c r="E12" s="51">
        <v>7</v>
      </c>
      <c r="F12" s="157"/>
      <c r="G12" s="52">
        <f>AVERAGE(E12*F12)</f>
        <v>0</v>
      </c>
    </row>
    <row r="13" spans="1:7" ht="177" customHeight="1">
      <c r="A13" s="61">
        <v>3</v>
      </c>
      <c r="B13" s="62" t="s">
        <v>68</v>
      </c>
      <c r="C13" s="176"/>
      <c r="D13" s="63"/>
      <c r="E13" s="64"/>
      <c r="F13" s="159"/>
      <c r="G13" s="65"/>
    </row>
    <row r="14" spans="1:7">
      <c r="A14" s="66"/>
      <c r="B14" s="72" t="s">
        <v>35</v>
      </c>
      <c r="C14" s="171"/>
      <c r="D14" s="73" t="s">
        <v>27</v>
      </c>
      <c r="E14" s="74">
        <v>9</v>
      </c>
      <c r="F14" s="158"/>
      <c r="G14" s="59">
        <f>AVERAGE(E14*F14)</f>
        <v>0</v>
      </c>
    </row>
    <row r="15" spans="1:7" ht="25.5">
      <c r="A15" s="66"/>
      <c r="B15" s="91" t="s">
        <v>37</v>
      </c>
      <c r="C15" s="172"/>
      <c r="D15" s="73" t="s">
        <v>27</v>
      </c>
      <c r="E15" s="74">
        <v>4</v>
      </c>
      <c r="F15" s="158"/>
      <c r="G15" s="59">
        <f>AVERAGE(E15*F15)</f>
        <v>0</v>
      </c>
    </row>
    <row r="16" spans="1:7" ht="51">
      <c r="A16" s="71"/>
      <c r="B16" s="92" t="s">
        <v>75</v>
      </c>
      <c r="C16" s="173"/>
      <c r="D16" s="50" t="s">
        <v>36</v>
      </c>
      <c r="E16" s="51">
        <v>1</v>
      </c>
      <c r="F16" s="157"/>
      <c r="G16" s="52">
        <f>AVERAGE(E16*F16)</f>
        <v>0</v>
      </c>
    </row>
    <row r="17" spans="1:8" ht="101.25" customHeight="1">
      <c r="A17" s="66">
        <v>4</v>
      </c>
      <c r="B17" s="72" t="s">
        <v>53</v>
      </c>
      <c r="C17" s="177"/>
      <c r="D17" s="73"/>
      <c r="E17" s="74"/>
      <c r="F17" s="158"/>
      <c r="G17" s="59"/>
    </row>
    <row r="18" spans="1:8">
      <c r="A18" s="66"/>
      <c r="B18" s="67" t="s">
        <v>35</v>
      </c>
      <c r="C18" s="168"/>
      <c r="D18" s="68" t="s">
        <v>27</v>
      </c>
      <c r="E18" s="69">
        <v>20</v>
      </c>
      <c r="F18" s="160"/>
      <c r="G18" s="59">
        <f>AVERAGE(E18*F18)</f>
        <v>0</v>
      </c>
    </row>
    <row r="19" spans="1:8" ht="25.5">
      <c r="A19" s="66"/>
      <c r="B19" s="70" t="s">
        <v>37</v>
      </c>
      <c r="C19" s="169"/>
      <c r="D19" s="68" t="s">
        <v>27</v>
      </c>
      <c r="E19" s="69">
        <v>6</v>
      </c>
      <c r="F19" s="160"/>
      <c r="G19" s="59">
        <f>AVERAGE(E19*F19)</f>
        <v>0</v>
      </c>
    </row>
    <row r="20" spans="1:8" ht="51">
      <c r="A20" s="71"/>
      <c r="B20" s="92" t="s">
        <v>76</v>
      </c>
      <c r="C20" s="173"/>
      <c r="D20" s="50" t="s">
        <v>36</v>
      </c>
      <c r="E20" s="51">
        <v>1</v>
      </c>
      <c r="F20" s="157"/>
      <c r="G20" s="52">
        <f>AVERAGE(E20*F20)</f>
        <v>0</v>
      </c>
    </row>
    <row r="21" spans="1:8" ht="90.75" customHeight="1">
      <c r="A21" s="61">
        <v>5</v>
      </c>
      <c r="B21" s="163" t="s">
        <v>135</v>
      </c>
      <c r="C21" s="178"/>
      <c r="D21" s="63"/>
      <c r="E21" s="64"/>
      <c r="F21" s="159"/>
      <c r="G21" s="65"/>
      <c r="H21" s="89"/>
    </row>
    <row r="22" spans="1:8">
      <c r="A22" s="71"/>
      <c r="B22" s="75"/>
      <c r="C22" s="170"/>
      <c r="D22" s="50" t="s">
        <v>27</v>
      </c>
      <c r="E22" s="51">
        <v>910</v>
      </c>
      <c r="F22" s="157"/>
      <c r="G22" s="52">
        <f>AVERAGE(E22*F22)</f>
        <v>0</v>
      </c>
    </row>
    <row r="23" spans="1:8" ht="78" customHeight="1">
      <c r="A23" s="61">
        <v>6</v>
      </c>
      <c r="B23" s="62" t="s">
        <v>80</v>
      </c>
      <c r="C23" s="176"/>
      <c r="D23" s="63"/>
      <c r="E23" s="64"/>
      <c r="F23" s="159"/>
      <c r="G23" s="65"/>
    </row>
    <row r="24" spans="1:8">
      <c r="A24" s="71"/>
      <c r="B24" s="75"/>
      <c r="C24" s="170"/>
      <c r="D24" s="50" t="s">
        <v>26</v>
      </c>
      <c r="E24" s="51">
        <v>100</v>
      </c>
      <c r="F24" s="157"/>
      <c r="G24" s="52">
        <f>AVERAGE(E24*F24)</f>
        <v>0</v>
      </c>
    </row>
    <row r="25" spans="1:8" ht="27.75" customHeight="1">
      <c r="A25" s="84">
        <v>8</v>
      </c>
      <c r="B25" s="86" t="s">
        <v>55</v>
      </c>
      <c r="C25" s="174"/>
      <c r="D25" s="85" t="s">
        <v>26</v>
      </c>
      <c r="E25" s="87">
        <v>170</v>
      </c>
      <c r="F25" s="88"/>
      <c r="G25" s="35">
        <f>AVERAGE(E25*F25)</f>
        <v>0</v>
      </c>
    </row>
    <row r="26" spans="1:8" ht="25.5">
      <c r="A26" s="84">
        <v>9</v>
      </c>
      <c r="B26" s="86" t="s">
        <v>54</v>
      </c>
      <c r="C26" s="174"/>
      <c r="D26" s="85" t="s">
        <v>26</v>
      </c>
      <c r="E26" s="87">
        <v>100</v>
      </c>
      <c r="F26" s="88"/>
      <c r="G26" s="35">
        <f>AVERAGE(E26*F26)</f>
        <v>0</v>
      </c>
    </row>
    <row r="27" spans="1:8" ht="51">
      <c r="A27" s="66">
        <v>10</v>
      </c>
      <c r="B27" s="72" t="s">
        <v>56</v>
      </c>
      <c r="C27" s="171"/>
      <c r="D27" s="73"/>
      <c r="E27" s="74"/>
      <c r="F27" s="158"/>
      <c r="G27" s="47"/>
    </row>
    <row r="28" spans="1:8">
      <c r="A28" s="71"/>
      <c r="B28" s="75"/>
      <c r="C28" s="170"/>
      <c r="D28" s="50" t="s">
        <v>39</v>
      </c>
      <c r="E28" s="51">
        <v>1300</v>
      </c>
      <c r="F28" s="157"/>
      <c r="G28" s="52">
        <f>AVERAGE(E28*F28)</f>
        <v>0</v>
      </c>
    </row>
    <row r="29" spans="1:8" ht="138.75" customHeight="1">
      <c r="A29" s="61">
        <v>11</v>
      </c>
      <c r="B29" s="62" t="s">
        <v>57</v>
      </c>
      <c r="C29" s="176"/>
      <c r="D29" s="76"/>
      <c r="E29" s="77"/>
      <c r="F29" s="161"/>
      <c r="G29" s="90"/>
    </row>
    <row r="30" spans="1:8">
      <c r="A30" s="78"/>
      <c r="B30" s="79"/>
      <c r="C30" s="175"/>
      <c r="D30" s="50" t="s">
        <v>26</v>
      </c>
      <c r="E30" s="51">
        <v>9</v>
      </c>
      <c r="F30" s="157"/>
      <c r="G30" s="52">
        <f>AVERAGE(E30*F30)</f>
        <v>0</v>
      </c>
    </row>
    <row r="31" spans="1:8" ht="28.5" customHeight="1">
      <c r="A31" s="61">
        <v>12</v>
      </c>
      <c r="B31" s="62" t="s">
        <v>58</v>
      </c>
      <c r="C31" s="167"/>
      <c r="D31" s="76"/>
      <c r="E31" s="77"/>
      <c r="F31" s="161"/>
      <c r="G31" s="90"/>
    </row>
    <row r="32" spans="1:8">
      <c r="A32" s="78"/>
      <c r="B32" s="79"/>
      <c r="C32" s="175"/>
      <c r="D32" s="50" t="s">
        <v>39</v>
      </c>
      <c r="E32" s="51">
        <v>24</v>
      </c>
      <c r="F32" s="157"/>
      <c r="G32" s="52">
        <f>AVERAGE(E32*F32)</f>
        <v>0</v>
      </c>
    </row>
    <row r="33" spans="7:7">
      <c r="G33" s="60">
        <f>SUM(G8:G32)</f>
        <v>0</v>
      </c>
    </row>
  </sheetData>
  <sheetProtection algorithmName="SHA-512" hashValue="2TFxehFX6uLI29BfhNVsDGNosLfviwiaCfFf0VkYcHr2L05aHDd6hEDp/kh3k8KexDczpyQS7++eaGo7iW+t5A==" saltValue="nH02K/iai3RtCX2ZdJQv3A==" spinCount="100000" sheet="1" formatCells="0" formatColumns="0" formatRows="0" insertColumns="0" insertRows="0" insertHyperlinks="0" deleteColumns="0" deleteRows="0" sort="0" autoFilter="0" pivotTables="0"/>
  <pageMargins left="0.7" right="0.20833333333333334" top="0.75" bottom="0.75" header="0.3" footer="0.3"/>
  <pageSetup paperSize="9" orientation="landscape" r:id="rId1"/>
  <headerFooter>
    <oddHeader>&amp;L&amp;"Arial Black,Običajno"&amp;16&amp;K04+038region</oddHeader>
  </headerFooter>
  <rowBreaks count="2" manualBreakCount="2">
    <brk id="12" max="16383" man="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AEFA-31D4-4713-821D-42241056188B}">
  <dimension ref="A1:H24"/>
  <sheetViews>
    <sheetView view="pageLayout" topLeftCell="A25" zoomScaleNormal="100" workbookViewId="0">
      <selection activeCell="C7" sqref="C7"/>
    </sheetView>
  </sheetViews>
  <sheetFormatPr defaultColWidth="9.140625" defaultRowHeight="15"/>
  <cols>
    <col min="1" max="1" width="5" customWidth="1"/>
    <col min="2" max="2" width="40.140625" customWidth="1"/>
    <col min="3" max="3" width="40.140625" style="152" customWidth="1"/>
    <col min="4" max="4" width="7.42578125" customWidth="1"/>
    <col min="5" max="5" width="12.85546875" customWidth="1"/>
    <col min="6" max="6" width="13" style="152" customWidth="1"/>
    <col min="7" max="7" width="12.7109375" customWidth="1"/>
    <col min="8" max="8" width="32.5703125" style="89" customWidth="1"/>
  </cols>
  <sheetData>
    <row r="1" spans="1:7" ht="15.75">
      <c r="A1" s="12" t="s">
        <v>38</v>
      </c>
    </row>
    <row r="2" spans="1:7" ht="15.75">
      <c r="A2" s="12"/>
    </row>
    <row r="3" spans="1:7" ht="15.75">
      <c r="A3" s="12"/>
      <c r="B3" s="191" t="s">
        <v>124</v>
      </c>
    </row>
    <row r="4" spans="1:7" ht="15.75">
      <c r="A4" s="12"/>
      <c r="B4" s="191" t="s">
        <v>142</v>
      </c>
    </row>
    <row r="5" spans="1:7" ht="15.75">
      <c r="A5" s="12"/>
    </row>
    <row r="6" spans="1:7" ht="45">
      <c r="B6" s="185" t="s">
        <v>128</v>
      </c>
      <c r="C6" s="194" t="s">
        <v>143</v>
      </c>
      <c r="D6" s="184" t="s">
        <v>132</v>
      </c>
      <c r="E6" s="185" t="s">
        <v>129</v>
      </c>
      <c r="F6" s="186" t="s">
        <v>130</v>
      </c>
      <c r="G6" s="185" t="s">
        <v>131</v>
      </c>
    </row>
    <row r="7" spans="1:7" ht="118.5" customHeight="1">
      <c r="A7" s="61">
        <v>1</v>
      </c>
      <c r="B7" s="163" t="s">
        <v>141</v>
      </c>
      <c r="C7" s="178"/>
      <c r="D7" s="63"/>
      <c r="E7" s="64"/>
      <c r="F7" s="159"/>
      <c r="G7" s="65"/>
    </row>
    <row r="8" spans="1:7">
      <c r="A8" s="71"/>
      <c r="B8" s="164"/>
      <c r="C8" s="188"/>
      <c r="D8" s="50" t="s">
        <v>27</v>
      </c>
      <c r="E8" s="51">
        <v>180</v>
      </c>
      <c r="F8" s="157"/>
      <c r="G8" s="52">
        <f>AVERAGE(E8*F8)</f>
        <v>0</v>
      </c>
    </row>
    <row r="9" spans="1:7" ht="105" customHeight="1">
      <c r="A9" s="61">
        <v>2</v>
      </c>
      <c r="B9" s="163" t="s">
        <v>125</v>
      </c>
      <c r="C9" s="178"/>
      <c r="D9" s="63"/>
      <c r="E9" s="64"/>
      <c r="F9" s="159"/>
      <c r="G9" s="65"/>
    </row>
    <row r="10" spans="1:7">
      <c r="A10" s="71"/>
      <c r="B10" s="164"/>
      <c r="C10" s="188"/>
      <c r="D10" s="50" t="s">
        <v>27</v>
      </c>
      <c r="E10" s="51">
        <v>8</v>
      </c>
      <c r="F10" s="157"/>
      <c r="G10" s="52">
        <f>AVERAGE(E10*F10)</f>
        <v>0</v>
      </c>
    </row>
    <row r="11" spans="1:7" ht="105" customHeight="1">
      <c r="A11" s="61">
        <v>3</v>
      </c>
      <c r="B11" s="163" t="s">
        <v>126</v>
      </c>
      <c r="C11" s="178"/>
      <c r="D11" s="63"/>
      <c r="E11" s="64"/>
      <c r="F11" s="159"/>
      <c r="G11" s="65"/>
    </row>
    <row r="12" spans="1:7">
      <c r="A12" s="71"/>
      <c r="B12" s="75"/>
      <c r="C12" s="170"/>
      <c r="D12" s="50" t="s">
        <v>27</v>
      </c>
      <c r="E12" s="51">
        <v>42</v>
      </c>
      <c r="F12" s="157"/>
      <c r="G12" s="52">
        <f>AVERAGE(E12*F12)</f>
        <v>0</v>
      </c>
    </row>
    <row r="13" spans="1:7" ht="103.5" customHeight="1">
      <c r="A13" s="44">
        <v>4</v>
      </c>
      <c r="B13" s="62" t="s">
        <v>59</v>
      </c>
      <c r="C13" s="167"/>
      <c r="D13" s="63"/>
      <c r="E13" s="64"/>
      <c r="F13" s="159"/>
      <c r="G13" s="65"/>
    </row>
    <row r="14" spans="1:7">
      <c r="A14" s="48"/>
      <c r="B14" s="75"/>
      <c r="C14" s="170"/>
      <c r="D14" s="50" t="s">
        <v>26</v>
      </c>
      <c r="E14" s="51">
        <v>170</v>
      </c>
      <c r="F14" s="157"/>
      <c r="G14" s="52">
        <f>(E14*F14)</f>
        <v>0</v>
      </c>
    </row>
    <row r="15" spans="1:7" ht="68.25" customHeight="1">
      <c r="A15" s="31">
        <v>5</v>
      </c>
      <c r="B15" s="32" t="s">
        <v>60</v>
      </c>
      <c r="C15" s="183"/>
      <c r="D15" s="33" t="s">
        <v>26</v>
      </c>
      <c r="E15" s="34">
        <v>17</v>
      </c>
      <c r="F15" s="154"/>
      <c r="G15" s="52">
        <f t="shared" ref="G15" si="0">(E15*F15)</f>
        <v>0</v>
      </c>
    </row>
    <row r="16" spans="1:7" ht="67.5" customHeight="1">
      <c r="A16" s="31">
        <v>6</v>
      </c>
      <c r="B16" s="32" t="s">
        <v>61</v>
      </c>
      <c r="C16" s="183"/>
      <c r="D16" s="33" t="s">
        <v>26</v>
      </c>
      <c r="E16" s="34">
        <v>13</v>
      </c>
      <c r="F16" s="154"/>
      <c r="G16" s="52">
        <f t="shared" ref="G16" si="1">(E16*F16)</f>
        <v>0</v>
      </c>
    </row>
    <row r="17" spans="1:7" ht="67.5" customHeight="1">
      <c r="A17" s="31">
        <v>7</v>
      </c>
      <c r="B17" s="32" t="s">
        <v>77</v>
      </c>
      <c r="C17" s="183"/>
      <c r="D17" s="33" t="s">
        <v>26</v>
      </c>
      <c r="E17" s="34">
        <v>12</v>
      </c>
      <c r="F17" s="154"/>
      <c r="G17" s="35">
        <f t="shared" ref="G17" si="2">(E17*F17)</f>
        <v>0</v>
      </c>
    </row>
    <row r="18" spans="1:7" ht="69" customHeight="1">
      <c r="A18" s="31">
        <v>8</v>
      </c>
      <c r="B18" s="32" t="s">
        <v>78</v>
      </c>
      <c r="C18" s="183"/>
      <c r="D18" s="33" t="s">
        <v>26</v>
      </c>
      <c r="E18" s="34">
        <v>10</v>
      </c>
      <c r="F18" s="154"/>
      <c r="G18" s="35">
        <f t="shared" ref="G18" si="3">(E18*F18)</f>
        <v>0</v>
      </c>
    </row>
    <row r="19" spans="1:7" ht="93" customHeight="1">
      <c r="A19" s="31">
        <v>9</v>
      </c>
      <c r="B19" s="32" t="s">
        <v>62</v>
      </c>
      <c r="C19" s="183"/>
      <c r="D19" s="33" t="s">
        <v>24</v>
      </c>
      <c r="E19" s="34">
        <v>1</v>
      </c>
      <c r="F19" s="154"/>
      <c r="G19" s="35">
        <f t="shared" ref="G19" si="4">(E19*F19)</f>
        <v>0</v>
      </c>
    </row>
    <row r="20" spans="1:7" ht="28.5" customHeight="1">
      <c r="A20" s="44">
        <v>10</v>
      </c>
      <c r="B20" s="62" t="s">
        <v>63</v>
      </c>
      <c r="C20" s="167"/>
      <c r="D20" s="63"/>
      <c r="E20" s="64"/>
      <c r="F20" s="159"/>
      <c r="G20" s="65"/>
    </row>
    <row r="21" spans="1:7">
      <c r="A21" s="48"/>
      <c r="B21" s="75"/>
      <c r="C21" s="170"/>
      <c r="D21" s="50" t="s">
        <v>39</v>
      </c>
      <c r="E21" s="51">
        <v>10</v>
      </c>
      <c r="F21" s="157"/>
      <c r="G21" s="52">
        <f>(E21*F21)</f>
        <v>0</v>
      </c>
    </row>
    <row r="22" spans="1:7" ht="63.75">
      <c r="A22" s="44">
        <v>11</v>
      </c>
      <c r="B22" s="62" t="s">
        <v>64</v>
      </c>
      <c r="C22" s="167"/>
      <c r="D22" s="63"/>
      <c r="E22" s="64"/>
      <c r="F22" s="159"/>
      <c r="G22" s="65"/>
    </row>
    <row r="23" spans="1:7">
      <c r="A23" s="48"/>
      <c r="B23" s="75"/>
      <c r="C23" s="170"/>
      <c r="D23" s="50" t="s">
        <v>26</v>
      </c>
      <c r="E23" s="51">
        <v>130</v>
      </c>
      <c r="F23" s="157"/>
      <c r="G23" s="52">
        <f>(E23*F23)</f>
        <v>0</v>
      </c>
    </row>
    <row r="24" spans="1:7">
      <c r="G24" s="60">
        <f>SUM(G8:G23)</f>
        <v>0</v>
      </c>
    </row>
  </sheetData>
  <sheetProtection algorithmName="SHA-512" hashValue="rIxcAbGoyRCkXShJuAvnnISMmsTikJzJ7cOIBLQiUdH73sRjaVlZVZe4sJo9eZjwmekQL9YC2XgI7K5NqRyobw==" saltValue="hZkyYWLhKW3Fzm9yUEQeSw==" spinCount="100000" sheet="1" formatCells="0" formatColumns="0" formatRows="0" insertColumns="0" insertRows="0" insertHyperlinks="0" deleteColumns="0" deleteRows="0" sort="0" autoFilter="0" pivotTables="0"/>
  <pageMargins left="0.7" right="0.1875" top="0.75" bottom="0.75" header="0.3" footer="0.3"/>
  <pageSetup paperSize="9" orientation="landscape" r:id="rId1"/>
  <headerFooter>
    <oddHeader>&amp;L&amp;"Arial Black,Običajno"&amp;16&amp;K04+039region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664D0-9ED5-4C44-8EBC-BCFF4FA75B84}">
  <dimension ref="A1:G13"/>
  <sheetViews>
    <sheetView view="pageLayout" zoomScaleNormal="100" workbookViewId="0">
      <selection activeCell="C3" sqref="C3:F3"/>
    </sheetView>
  </sheetViews>
  <sheetFormatPr defaultRowHeight="15"/>
  <cols>
    <col min="1" max="1" width="5.140625" customWidth="1"/>
    <col min="2" max="2" width="35.7109375" customWidth="1"/>
    <col min="3" max="3" width="5" customWidth="1"/>
    <col min="4" max="4" width="13" customWidth="1"/>
    <col min="5" max="5" width="13" style="152" customWidth="1"/>
    <col min="6" max="6" width="12.7109375" customWidth="1"/>
    <col min="7" max="7" width="42.7109375" customWidth="1"/>
  </cols>
  <sheetData>
    <row r="1" spans="1:7" ht="15.75">
      <c r="A1" s="12" t="s">
        <v>40</v>
      </c>
    </row>
    <row r="2" spans="1:7" ht="15.75">
      <c r="A2" s="12"/>
    </row>
    <row r="3" spans="1:7" ht="30">
      <c r="B3" s="185" t="s">
        <v>128</v>
      </c>
      <c r="C3" s="184" t="s">
        <v>132</v>
      </c>
      <c r="D3" s="185" t="s">
        <v>129</v>
      </c>
      <c r="E3" s="186" t="s">
        <v>130</v>
      </c>
      <c r="F3" s="185" t="s">
        <v>131</v>
      </c>
    </row>
    <row r="4" spans="1:7" ht="76.5">
      <c r="A4" s="31">
        <v>1</v>
      </c>
      <c r="B4" s="32" t="s">
        <v>65</v>
      </c>
      <c r="C4" s="33" t="s">
        <v>24</v>
      </c>
      <c r="D4" s="34">
        <v>12</v>
      </c>
      <c r="E4" s="154"/>
      <c r="F4" s="35">
        <f t="shared" ref="F4" si="0">(D4*E4)</f>
        <v>0</v>
      </c>
    </row>
    <row r="5" spans="1:7" ht="38.25">
      <c r="A5" s="31">
        <v>2</v>
      </c>
      <c r="B5" s="32" t="s">
        <v>66</v>
      </c>
      <c r="C5" s="33" t="s">
        <v>24</v>
      </c>
      <c r="D5" s="34">
        <v>1</v>
      </c>
      <c r="E5" s="154"/>
      <c r="F5" s="35">
        <f t="shared" ref="F5" si="1">(D5*E5)</f>
        <v>0</v>
      </c>
    </row>
    <row r="6" spans="1:7" ht="89.25">
      <c r="A6" s="44">
        <v>3</v>
      </c>
      <c r="B6" s="62" t="s">
        <v>69</v>
      </c>
      <c r="C6" s="63" t="s">
        <v>27</v>
      </c>
      <c r="D6" s="64">
        <v>52</v>
      </c>
      <c r="E6" s="159"/>
      <c r="F6" s="65">
        <f t="shared" ref="F6:F9" si="2">(D6*E6)</f>
        <v>0</v>
      </c>
    </row>
    <row r="7" spans="1:7" ht="76.5">
      <c r="A7" s="44">
        <v>4</v>
      </c>
      <c r="B7" s="62" t="s">
        <v>79</v>
      </c>
      <c r="C7" s="63" t="s">
        <v>24</v>
      </c>
      <c r="D7" s="64">
        <v>1</v>
      </c>
      <c r="E7" s="159"/>
      <c r="F7" s="65">
        <f t="shared" si="2"/>
        <v>0</v>
      </c>
      <c r="G7" s="89"/>
    </row>
    <row r="8" spans="1:7">
      <c r="A8" s="48"/>
      <c r="B8" s="75" t="s">
        <v>70</v>
      </c>
      <c r="C8" s="50" t="s">
        <v>27</v>
      </c>
      <c r="D8" s="51">
        <v>4</v>
      </c>
      <c r="E8" s="157"/>
      <c r="F8" s="52">
        <f t="shared" si="2"/>
        <v>0</v>
      </c>
      <c r="G8" s="89"/>
    </row>
    <row r="9" spans="1:7" ht="38.25">
      <c r="A9" s="31">
        <v>5</v>
      </c>
      <c r="B9" s="32" t="s">
        <v>71</v>
      </c>
      <c r="C9" s="33" t="s">
        <v>24</v>
      </c>
      <c r="D9" s="34">
        <v>1</v>
      </c>
      <c r="E9" s="154"/>
      <c r="F9" s="35">
        <f t="shared" si="2"/>
        <v>0</v>
      </c>
    </row>
    <row r="10" spans="1:7">
      <c r="F10" s="60">
        <f>SUM(F4:F9)</f>
        <v>0</v>
      </c>
    </row>
    <row r="13" spans="1:7">
      <c r="B13" s="89"/>
    </row>
  </sheetData>
  <sheetProtection algorithmName="SHA-512" hashValue="aPx1nL8DGw2/uik7bOE5ghRqQYI2AS0gPXXNdnqnrDNP3JkC9tSIFcGWJI6l8pkS9uG7u0nwNCfORdQVijsi3Q==" saltValue="B6Khruu/ahB5lw2IbTbgBA==" spinCount="100000" sheet="1" formatCells="0" formatColumns="0" formatRows="0" insertColumns="0" insertRows="0" insertHyperlinks="0" deleteColumns="0" deleteRows="0" sort="0" autoFilter="0" pivotTables="0"/>
  <pageMargins left="0.7" right="0.7" top="0.75" bottom="0.75" header="0.3" footer="0.3"/>
  <pageSetup paperSize="9" orientation="portrait" r:id="rId1"/>
  <headerFooter>
    <oddHeader>&amp;L&amp;"Arial Black,Običajno"&amp;16&amp;K04+039region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A8C4C-490D-4958-8040-85C5E035A887}">
  <dimension ref="A1:G50"/>
  <sheetViews>
    <sheetView view="pageLayout" zoomScaleNormal="145" workbookViewId="0">
      <selection activeCell="C20" sqref="C20"/>
    </sheetView>
  </sheetViews>
  <sheetFormatPr defaultRowHeight="15"/>
  <cols>
    <col min="1" max="1" width="4" customWidth="1"/>
    <col min="2" max="2" width="5" customWidth="1"/>
    <col min="3" max="3" width="36.140625" customWidth="1"/>
    <col min="6" max="7" width="9.140625" style="93"/>
  </cols>
  <sheetData>
    <row r="1" spans="1:7" ht="18">
      <c r="A1" s="151" t="s">
        <v>110</v>
      </c>
      <c r="B1" s="151"/>
      <c r="C1" s="151"/>
      <c r="D1" s="150"/>
      <c r="E1" s="150"/>
      <c r="F1" s="149"/>
      <c r="G1" s="148"/>
    </row>
    <row r="2" spans="1:7" ht="18">
      <c r="A2" s="151"/>
      <c r="B2" s="151"/>
      <c r="C2" s="151"/>
      <c r="D2" s="150"/>
      <c r="E2" s="150"/>
      <c r="F2" s="149"/>
      <c r="G2" s="148"/>
    </row>
    <row r="3" spans="1:7" ht="18">
      <c r="A3" s="147" t="s">
        <v>109</v>
      </c>
      <c r="B3" s="147"/>
      <c r="C3" s="147" t="s">
        <v>108</v>
      </c>
      <c r="D3" s="146"/>
      <c r="E3" s="146"/>
      <c r="F3" s="145"/>
      <c r="G3" s="144"/>
    </row>
    <row r="4" spans="1:7" ht="26.25" customHeight="1">
      <c r="A4" s="199" t="s">
        <v>140</v>
      </c>
      <c r="B4" s="199"/>
      <c r="C4" s="199"/>
      <c r="D4" s="199"/>
      <c r="E4" s="199"/>
      <c r="F4" s="199"/>
      <c r="G4" s="199"/>
    </row>
    <row r="5" spans="1:7" ht="27.75" customHeight="1">
      <c r="A5" s="198" t="s">
        <v>107</v>
      </c>
      <c r="B5" s="198"/>
      <c r="C5" s="198"/>
      <c r="D5" s="198"/>
      <c r="E5" s="198"/>
      <c r="F5" s="198"/>
      <c r="G5" s="198"/>
    </row>
    <row r="6" spans="1:7" ht="15" customHeight="1">
      <c r="A6" s="198" t="s">
        <v>122</v>
      </c>
      <c r="B6" s="198"/>
      <c r="C6" s="198"/>
      <c r="D6" s="198"/>
      <c r="E6" s="198"/>
      <c r="F6" s="198"/>
      <c r="G6" s="198"/>
    </row>
    <row r="7" spans="1:7">
      <c r="A7" s="143" t="s">
        <v>106</v>
      </c>
      <c r="B7" s="143"/>
      <c r="C7" s="142"/>
      <c r="D7" s="133"/>
      <c r="E7" s="133"/>
      <c r="F7" s="132"/>
      <c r="G7" s="131"/>
    </row>
    <row r="8" spans="1:7" ht="25.5">
      <c r="A8" s="141" t="s">
        <v>105</v>
      </c>
      <c r="B8" s="141"/>
      <c r="C8" s="140" t="s">
        <v>104</v>
      </c>
      <c r="D8" s="139" t="s">
        <v>103</v>
      </c>
      <c r="E8" s="139" t="s">
        <v>102</v>
      </c>
      <c r="F8" s="138" t="s">
        <v>101</v>
      </c>
      <c r="G8" s="137" t="s">
        <v>100</v>
      </c>
    </row>
    <row r="9" spans="1:7">
      <c r="A9" s="136"/>
      <c r="B9" s="135"/>
      <c r="C9" s="134"/>
      <c r="D9" s="133"/>
      <c r="E9" s="133"/>
      <c r="F9" s="132"/>
      <c r="G9" s="131"/>
    </row>
    <row r="10" spans="1:7" ht="16.5" thickBot="1">
      <c r="A10" s="130"/>
      <c r="B10" s="129" t="s">
        <v>83</v>
      </c>
      <c r="C10" s="128" t="s">
        <v>99</v>
      </c>
      <c r="D10" s="127"/>
      <c r="E10" s="126" t="s">
        <v>81</v>
      </c>
      <c r="F10" s="125"/>
      <c r="G10" s="124"/>
    </row>
    <row r="11" spans="1:7" ht="15.75">
      <c r="A11" s="123"/>
      <c r="B11" s="122"/>
      <c r="C11" s="121"/>
      <c r="D11" s="120"/>
      <c r="E11" s="119"/>
      <c r="F11" s="118"/>
      <c r="G11" s="117"/>
    </row>
    <row r="12" spans="1:7" ht="36">
      <c r="A12" s="112" t="s">
        <v>83</v>
      </c>
      <c r="B12" s="111">
        <v>1</v>
      </c>
      <c r="C12" s="97" t="s">
        <v>98</v>
      </c>
      <c r="D12" s="116" t="s">
        <v>96</v>
      </c>
      <c r="E12" s="115">
        <v>130</v>
      </c>
      <c r="F12" s="162"/>
      <c r="G12" s="109">
        <f>E12*F12</f>
        <v>0</v>
      </c>
    </row>
    <row r="13" spans="1:7">
      <c r="A13" s="113"/>
      <c r="B13" s="113"/>
      <c r="C13" s="105"/>
      <c r="D13" s="104"/>
      <c r="E13" s="104"/>
      <c r="F13" s="162"/>
      <c r="G13" s="109"/>
    </row>
    <row r="14" spans="1:7" ht="36">
      <c r="A14" s="112" t="s">
        <v>83</v>
      </c>
      <c r="B14" s="111">
        <v>2</v>
      </c>
      <c r="C14" s="97" t="s">
        <v>97</v>
      </c>
      <c r="D14" s="96" t="s">
        <v>96</v>
      </c>
      <c r="E14" s="96">
        <v>24</v>
      </c>
      <c r="F14" s="162"/>
      <c r="G14" s="109">
        <f>E14*F14</f>
        <v>0</v>
      </c>
    </row>
    <row r="15" spans="1:7">
      <c r="A15" s="112"/>
      <c r="B15" s="111"/>
      <c r="C15" s="97"/>
      <c r="D15" s="96"/>
      <c r="E15" s="96"/>
      <c r="F15" s="162"/>
      <c r="G15" s="109"/>
    </row>
    <row r="16" spans="1:7" ht="48">
      <c r="A16" s="112" t="s">
        <v>83</v>
      </c>
      <c r="B16" s="111">
        <v>3</v>
      </c>
      <c r="C16" s="97" t="s">
        <v>95</v>
      </c>
      <c r="D16" s="96" t="s">
        <v>39</v>
      </c>
      <c r="E16" s="96">
        <v>178</v>
      </c>
      <c r="F16" s="162"/>
      <c r="G16" s="109">
        <f>E16*F16</f>
        <v>0</v>
      </c>
    </row>
    <row r="17" spans="1:7">
      <c r="A17" s="113"/>
      <c r="B17" s="113"/>
      <c r="C17" s="97"/>
      <c r="D17" s="96"/>
      <c r="E17" s="96"/>
      <c r="F17" s="162"/>
      <c r="G17" s="109"/>
    </row>
    <row r="18" spans="1:7" ht="48">
      <c r="A18" s="112" t="s">
        <v>83</v>
      </c>
      <c r="B18" s="111">
        <v>4</v>
      </c>
      <c r="C18" s="97" t="s">
        <v>94</v>
      </c>
      <c r="D18" s="96" t="s">
        <v>39</v>
      </c>
      <c r="E18" s="96">
        <v>5</v>
      </c>
      <c r="F18" s="162"/>
      <c r="G18" s="109">
        <f>E18*F18</f>
        <v>0</v>
      </c>
    </row>
    <row r="19" spans="1:7">
      <c r="A19" s="112"/>
      <c r="B19" s="111"/>
      <c r="C19" s="97"/>
      <c r="D19" s="96"/>
      <c r="E19" s="96"/>
      <c r="F19" s="162"/>
      <c r="G19" s="109"/>
    </row>
    <row r="20" spans="1:7" ht="84">
      <c r="A20" s="112" t="s">
        <v>83</v>
      </c>
      <c r="B20" s="111">
        <v>5</v>
      </c>
      <c r="C20" s="97" t="s">
        <v>93</v>
      </c>
      <c r="D20" s="96" t="s">
        <v>39</v>
      </c>
      <c r="E20" s="96">
        <v>10</v>
      </c>
      <c r="F20" s="162"/>
      <c r="G20" s="109">
        <f>E20*F20</f>
        <v>0</v>
      </c>
    </row>
    <row r="21" spans="1:7">
      <c r="A21" s="112"/>
      <c r="B21" s="113"/>
      <c r="D21" s="96"/>
      <c r="E21" s="96"/>
      <c r="F21" s="162"/>
      <c r="G21" s="109"/>
    </row>
    <row r="22" spans="1:7" ht="84">
      <c r="A22" s="112" t="s">
        <v>83</v>
      </c>
      <c r="B22" s="111">
        <v>6</v>
      </c>
      <c r="C22" s="97" t="s">
        <v>92</v>
      </c>
      <c r="D22" s="96" t="s">
        <v>39</v>
      </c>
      <c r="E22" s="96">
        <v>9</v>
      </c>
      <c r="F22" s="162"/>
      <c r="G22" s="109">
        <f>E22*F22</f>
        <v>0</v>
      </c>
    </row>
    <row r="23" spans="1:7">
      <c r="A23" s="113"/>
      <c r="B23" s="113"/>
      <c r="C23" s="97"/>
      <c r="D23" s="96"/>
      <c r="E23" s="96"/>
      <c r="F23" s="162"/>
      <c r="G23" s="109"/>
    </row>
    <row r="24" spans="1:7" ht="72">
      <c r="A24" s="112" t="s">
        <v>83</v>
      </c>
      <c r="B24" s="111">
        <v>7</v>
      </c>
      <c r="C24" s="97" t="s">
        <v>91</v>
      </c>
      <c r="D24" s="96" t="s">
        <v>39</v>
      </c>
      <c r="E24" s="96">
        <v>1</v>
      </c>
      <c r="F24" s="162"/>
      <c r="G24" s="109">
        <f>E24*F24</f>
        <v>0</v>
      </c>
    </row>
    <row r="25" spans="1:7">
      <c r="A25" s="114"/>
      <c r="B25" s="114"/>
      <c r="C25" s="97"/>
      <c r="D25" s="96"/>
      <c r="E25" s="96"/>
      <c r="F25" s="162"/>
      <c r="G25" s="109"/>
    </row>
    <row r="26" spans="1:7" ht="84">
      <c r="A26" s="112" t="s">
        <v>83</v>
      </c>
      <c r="B26" s="111">
        <v>8</v>
      </c>
      <c r="C26" s="97" t="s">
        <v>90</v>
      </c>
      <c r="D26" s="96" t="s">
        <v>39</v>
      </c>
      <c r="E26" s="96">
        <v>8</v>
      </c>
      <c r="F26" s="162"/>
      <c r="G26" s="109">
        <f>E26*F26</f>
        <v>0</v>
      </c>
    </row>
    <row r="27" spans="1:7">
      <c r="A27" s="114"/>
      <c r="B27" s="114"/>
      <c r="C27" s="97"/>
      <c r="D27" s="96"/>
      <c r="E27" s="96"/>
      <c r="F27" s="162"/>
      <c r="G27" s="109"/>
    </row>
    <row r="28" spans="1:7" ht="60">
      <c r="A28" s="112" t="s">
        <v>83</v>
      </c>
      <c r="B28" s="111">
        <v>9</v>
      </c>
      <c r="C28" s="97" t="s">
        <v>89</v>
      </c>
      <c r="D28" s="96" t="s">
        <v>39</v>
      </c>
      <c r="E28" s="96">
        <v>42</v>
      </c>
      <c r="F28" s="162"/>
      <c r="G28" s="109">
        <f>E28*F28</f>
        <v>0</v>
      </c>
    </row>
    <row r="29" spans="1:7">
      <c r="A29" s="112"/>
      <c r="B29" s="111"/>
      <c r="C29" s="97"/>
      <c r="D29" s="96"/>
      <c r="E29" s="96"/>
      <c r="F29" s="162"/>
      <c r="G29" s="109"/>
    </row>
    <row r="30" spans="1:7" ht="36">
      <c r="A30" s="112" t="s">
        <v>83</v>
      </c>
      <c r="B30" s="111">
        <v>10</v>
      </c>
      <c r="C30" s="97" t="s">
        <v>88</v>
      </c>
      <c r="D30" s="96" t="s">
        <v>39</v>
      </c>
      <c r="E30" s="96">
        <v>4</v>
      </c>
      <c r="F30" s="162"/>
      <c r="G30" s="109">
        <f>E30*F30</f>
        <v>0</v>
      </c>
    </row>
    <row r="31" spans="1:7">
      <c r="A31" s="112"/>
      <c r="B31" s="111"/>
      <c r="C31" s="97"/>
      <c r="D31" s="96"/>
      <c r="E31" s="96"/>
      <c r="F31" s="162"/>
      <c r="G31" s="109"/>
    </row>
    <row r="32" spans="1:7" ht="36">
      <c r="A32" s="112" t="s">
        <v>83</v>
      </c>
      <c r="B32" s="111">
        <v>11</v>
      </c>
      <c r="C32" s="97" t="s">
        <v>87</v>
      </c>
      <c r="D32" s="96" t="s">
        <v>86</v>
      </c>
      <c r="E32" s="96">
        <v>10</v>
      </c>
      <c r="F32" s="162"/>
      <c r="G32" s="109">
        <f>E32*F32</f>
        <v>0</v>
      </c>
    </row>
    <row r="33" spans="1:7">
      <c r="A33" s="112"/>
      <c r="B33" s="111"/>
      <c r="D33" s="96"/>
      <c r="E33" s="96"/>
      <c r="F33" s="162"/>
      <c r="G33" s="109"/>
    </row>
    <row r="34" spans="1:7" ht="24">
      <c r="A34" s="112" t="s">
        <v>83</v>
      </c>
      <c r="B34" s="111">
        <v>12</v>
      </c>
      <c r="C34" s="97" t="s">
        <v>85</v>
      </c>
      <c r="D34" s="110" t="s">
        <v>84</v>
      </c>
      <c r="E34" s="96">
        <v>1</v>
      </c>
      <c r="F34" s="162"/>
      <c r="G34" s="109">
        <f>E34*F34</f>
        <v>0</v>
      </c>
    </row>
    <row r="35" spans="1:7">
      <c r="A35" s="113"/>
      <c r="B35" s="113"/>
      <c r="F35" s="162"/>
      <c r="G35" s="109"/>
    </row>
    <row r="36" spans="1:7">
      <c r="A36" s="112" t="s">
        <v>83</v>
      </c>
      <c r="B36" s="111">
        <v>13</v>
      </c>
      <c r="C36" s="97" t="s">
        <v>82</v>
      </c>
      <c r="E36" s="110">
        <v>0.05</v>
      </c>
      <c r="F36" s="162"/>
      <c r="G36" s="109">
        <f>SUM(G12:G34)*E36</f>
        <v>0</v>
      </c>
    </row>
    <row r="37" spans="1:7">
      <c r="A37" s="108"/>
      <c r="B37" s="108"/>
      <c r="C37" s="108"/>
      <c r="D37" s="108"/>
      <c r="E37" s="107" t="s">
        <v>81</v>
      </c>
      <c r="F37" s="106"/>
      <c r="G37" s="106"/>
    </row>
    <row r="38" spans="1:7">
      <c r="A38" s="105"/>
      <c r="B38" s="105"/>
      <c r="C38" s="105"/>
      <c r="D38" s="104"/>
      <c r="E38" s="104"/>
      <c r="F38" s="98"/>
      <c r="G38" s="98"/>
    </row>
    <row r="39" spans="1:7">
      <c r="A39" s="103"/>
      <c r="B39" s="103"/>
      <c r="C39" s="102" t="s">
        <v>14</v>
      </c>
      <c r="D39" s="101"/>
      <c r="E39" s="101"/>
      <c r="F39" s="100"/>
      <c r="G39" s="99">
        <f>SUM(G12:G38)</f>
        <v>0</v>
      </c>
    </row>
    <row r="40" spans="1:7">
      <c r="D40" s="96"/>
      <c r="E40" s="96"/>
      <c r="F40" s="95"/>
      <c r="G40" s="95"/>
    </row>
    <row r="41" spans="1:7">
      <c r="D41" s="96" t="s">
        <v>81</v>
      </c>
      <c r="E41" s="96" t="s">
        <v>81</v>
      </c>
      <c r="F41" s="98"/>
      <c r="G41" s="98"/>
    </row>
    <row r="42" spans="1:7">
      <c r="C42" s="97"/>
      <c r="D42" s="96"/>
      <c r="E42" s="96"/>
      <c r="F42" s="95"/>
      <c r="G42" s="95"/>
    </row>
    <row r="49" spans="3:3">
      <c r="C49" t="s">
        <v>81</v>
      </c>
    </row>
    <row r="50" spans="3:3">
      <c r="C50" s="94"/>
    </row>
  </sheetData>
  <sheetProtection algorithmName="SHA-512" hashValue="jp6VVKnSbc4VkqgVUbd3FhfBSni3Fe0N3g4c4PY6gmlrGiZwGk7hBI7GU9qAWQ97whT16tgJT16RfwovKKRikQ==" saltValue="LtnLEfPUHyjIOIREgdKh8A==" spinCount="100000" sheet="1" formatCells="0" formatColumns="0" formatRows="0" insertColumns="0" insertRows="0" insertHyperlinks="0" deleteColumns="0" deleteRows="0" sort="0" autoFilter="0" pivotTables="0"/>
  <mergeCells count="3">
    <mergeCell ref="A5:G5"/>
    <mergeCell ref="A6:G6"/>
    <mergeCell ref="A4:G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DADD-8BE3-40D3-A232-68D8E82F4FD8}">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skupna rekapirulacija</vt:lpstr>
      <vt:lpstr>rekapitulacija GO</vt:lpstr>
      <vt:lpstr>preddela</vt:lpstr>
      <vt:lpstr>tesarska dela </vt:lpstr>
      <vt:lpstr>krovska dela </vt:lpstr>
      <vt:lpstr>kleparska dela</vt:lpstr>
      <vt:lpstr>razna dela</vt:lpstr>
      <vt:lpstr>električne inštalacije</vt:lpstr>
      <vt:lpstr>List3</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Dijana Pavlekovič</dc:creator>
  <cp:lastModifiedBy>Vilma Zupančič</cp:lastModifiedBy>
  <cp:lastPrinted>2021-02-17T06:57:33Z</cp:lastPrinted>
  <dcterms:created xsi:type="dcterms:W3CDTF">2021-02-01T08:21:49Z</dcterms:created>
  <dcterms:modified xsi:type="dcterms:W3CDTF">2021-03-17T12:38:25Z</dcterms:modified>
</cp:coreProperties>
</file>