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370" windowHeight="12810" activeTab="0"/>
  </bookViews>
  <sheets>
    <sheet name="PRED1" sheetId="1" r:id="rId1"/>
  </sheets>
  <definedNames>
    <definedName name="_xlnm.Print_Area" localSheetId="0">'PRED1'!$A$1:$H$389</definedName>
    <definedName name="Print_Area_MI" localSheetId="0">'PRED1'!$A$1:$H$44</definedName>
  </definedNames>
  <calcPr fullCalcOnLoad="1"/>
</workbook>
</file>

<file path=xl/sharedStrings.xml><?xml version="1.0" encoding="utf-8"?>
<sst xmlns="http://schemas.openxmlformats.org/spreadsheetml/2006/main" count="294" uniqueCount="154">
  <si>
    <t>da bo lahko dela izvedel, brez dodatnih zahtev iz naslova nepredvidenih</t>
  </si>
  <si>
    <t>--------------------------------------------------------------------------</t>
  </si>
  <si>
    <t xml:space="preserve">*V ceni posameznih postavk zajeti dobavo in vgraditev vseh potrebnih </t>
  </si>
  <si>
    <t>materialov, vsa pomožna dela, transporte, prenose</t>
  </si>
  <si>
    <t xml:space="preserve"> in zavarovanja, ki k vsaki posebej spadajo.</t>
  </si>
  <si>
    <t>SKUPAJ:  €</t>
  </si>
  <si>
    <t xml:space="preserve"> </t>
  </si>
  <si>
    <t>m2</t>
  </si>
  <si>
    <t>SPLOŠNO:</t>
  </si>
  <si>
    <t>OPIS DEL ZAJETIH V CENO:</t>
  </si>
  <si>
    <t>kos</t>
  </si>
  <si>
    <t xml:space="preserve">*V ceni del je zajeta priprava in organizacija gradbišča, vključno z vsemi </t>
  </si>
  <si>
    <t>transportnimi potmi, vsemi priključki, označbami ter napravami v smislu</t>
  </si>
  <si>
    <t>varnostnih predpisov in vzpostavitev prejšnjega stanja okolice po končanju del</t>
  </si>
  <si>
    <t>in pravili stroke ter upoštevati predpise iz varstva pri delu.</t>
  </si>
  <si>
    <t>gradbenih odpadkov in ruševin, skladno s Pravilnikom o ravnanju</t>
  </si>
  <si>
    <t>*V ceni upoštevati tudi vse transporte in  odvoze na stalno deponijo vseh</t>
  </si>
  <si>
    <t>Pripravila: Marija Jerič gradb. teh.</t>
  </si>
  <si>
    <t xml:space="preserve">Dela izvajati v skladu z veljavnim tehničnimi  predpisi, normativi, </t>
  </si>
  <si>
    <t>materialov, vsa potrebna dela, tudi rušitvena, transporte, prenose</t>
  </si>
  <si>
    <t>*Dolžnost izvajalca je izvesti predhoden ogled objekta ter tehnologijo gradnje</t>
  </si>
  <si>
    <t>*Med izvajanjem del se ne sme ogrožati okolico.</t>
  </si>
  <si>
    <t>*Ponudnik se mora s popisom del za izvedbo posega, seznaniti do te mere,</t>
  </si>
  <si>
    <t>m1</t>
  </si>
  <si>
    <t>Investitor:    OBČINA BREŽICE</t>
  </si>
  <si>
    <t xml:space="preserve">                      Cesta prvih borcev 18, 8250 Brežice</t>
  </si>
  <si>
    <t xml:space="preserve">   </t>
  </si>
  <si>
    <t>DDV 22%:</t>
  </si>
  <si>
    <t>SKUPAJ:</t>
  </si>
  <si>
    <t>in enotne cene prilagoditi dejanskim razmeram na delovišču</t>
  </si>
  <si>
    <t>Brežice, marec 2016</t>
  </si>
  <si>
    <t>NA NOVEJŠEM DELU OBJEKTA ŠOLE</t>
  </si>
  <si>
    <t>z odpadki, ki nastanejo pri gradbeno- obrtniških delih.</t>
  </si>
  <si>
    <t>Vsa dela se morajo izvesti po vseh navodilih, proizvajalca</t>
  </si>
  <si>
    <t>vgrajenih materialov. Rušitve izvesti tako, da ne pride do poškodb konstrukcije.</t>
  </si>
  <si>
    <t>a/ rušitvena dela</t>
  </si>
  <si>
    <t>a / rušitvena dela</t>
  </si>
  <si>
    <t>Objekt:         OŠ GLOBOKO</t>
  </si>
  <si>
    <t>ZA ZAMENJAVO DOTRAJALIH OKEN</t>
  </si>
  <si>
    <t>Dela naj bi se izvajala, ko šolski prostori niso zasedeni.</t>
  </si>
  <si>
    <t xml:space="preserve">*Vse mere vezane na obrtniške elemente, </t>
  </si>
  <si>
    <t>pred pričetkom izdelave preveriti na kraju samem!</t>
  </si>
  <si>
    <t xml:space="preserve">*Za vse vgrajene materiale mora izvajalec pridobiti ateste </t>
  </si>
  <si>
    <t>oziroma izjave o ustreznosti materiala!</t>
  </si>
  <si>
    <t>pogojev za delo, in/ali neustreznega popisa in morebitnih pomanjkljivosti!!!</t>
  </si>
  <si>
    <t>*izvedba rušitev po postavkah, zavarovanje stropov,</t>
  </si>
  <si>
    <t>zidov in tlakov šolske stavbe, izvedeno tako,</t>
  </si>
  <si>
    <t>da ne pride do poškodb.</t>
  </si>
  <si>
    <t>*sprotni odvoz ruševin na deponijo, skladno s pravilnikom,</t>
  </si>
  <si>
    <t>oddaljeno cca 10 km</t>
  </si>
  <si>
    <t xml:space="preserve">Demontaža obstoječih dotrajalih kovinskih fasanih </t>
  </si>
  <si>
    <t>zasteklenih elementov, vključno z odstranitvijo</t>
  </si>
  <si>
    <t>zunanjih in notranjih polic, z odvozom na deponijo</t>
  </si>
  <si>
    <t>oddaljeno cca 10 km.</t>
  </si>
  <si>
    <t>fasadni element 390/284 cm</t>
  </si>
  <si>
    <t>fasadni element 260/284 cm</t>
  </si>
  <si>
    <t>fasadni element 260/178 cm</t>
  </si>
  <si>
    <t>za fasadni element 390/284 cm</t>
  </si>
  <si>
    <t>za fasadni element 260/284 cm</t>
  </si>
  <si>
    <t>b / zidarska dela</t>
  </si>
  <si>
    <t>Obdelava špalet po izvedeni odstranitvi fasadnih elementov</t>
  </si>
  <si>
    <t>in vgraditvi novih elementov in polic.</t>
  </si>
  <si>
    <t>c / fasadni elementi</t>
  </si>
  <si>
    <t>*Vse dimenzije pred pričetkom del, preveriti na kraju samem!</t>
  </si>
  <si>
    <t>*V ceno vključiti vse potrebne dele oziroma material ter vsa</t>
  </si>
  <si>
    <t>potrebna dela, do brezhibne funkcije fasadnega elementa.</t>
  </si>
  <si>
    <t>Dobava in montaža sestavljenih fasadnih elementov iz PVC profilov,</t>
  </si>
  <si>
    <t>*štirikrilno okno z nadsvetlobo, dim 3,90 x 1,80 + 1,04 m</t>
  </si>
  <si>
    <t xml:space="preserve">in zapiranje naj ima vgrajeno pololivo, odpirajo oz. zaklepajo  se z generalnim </t>
  </si>
  <si>
    <t>Ključev naj bo toliko, kot je fasadnih elementov + 2 za hišnika.</t>
  </si>
  <si>
    <t>garderoba</t>
  </si>
  <si>
    <t>učilnice</t>
  </si>
  <si>
    <t>učilnice in kabinet</t>
  </si>
  <si>
    <t>Senčila-roloji, so platneni, temne barve. Nosilci so montirani v strop.</t>
  </si>
  <si>
    <t>Opomba: v učilnicah in kabinetu so že obstoječi platneni roloji, ki jih</t>
  </si>
  <si>
    <t>po mojem mnenju ni nujno zamenjati.</t>
  </si>
  <si>
    <t xml:space="preserve">V primeru, da se investitor odloči za zamenjavo rolojev, je v ceni </t>
  </si>
  <si>
    <t>nujno upoštevati tudi demontažo obstoječih rolojev!</t>
  </si>
  <si>
    <t>*platneni rolo za štirikrilno okno z nadsvetlobo, dim 3,90 x 1,80 + 1,04 m</t>
  </si>
  <si>
    <t>Dobava in montaža senčil, na notranji strani fasadnih elementov.</t>
  </si>
  <si>
    <t xml:space="preserve">   Platneni rolo je sestavljen iz treh delov. Oba stranska dela sta širine 130 cm,</t>
  </si>
  <si>
    <t xml:space="preserve">srednji je, zaradi prekrivanja, širine 170 cm. Nosilec srednjega </t>
  </si>
  <si>
    <t>je montiran v zamiku, v strop.</t>
  </si>
  <si>
    <t>Vrvični poteg, naj sega do okenske police.</t>
  </si>
  <si>
    <t>Vse dimenzije preveriti na kraju samem!</t>
  </si>
  <si>
    <t>*platneni rolo za trokrilno okno z nadsvetlobo, dim 2,60 x 1,80 + 1,04 m</t>
  </si>
  <si>
    <t xml:space="preserve">   Platneni rolo je sestavljen iz dveh delov, širine 150 cm,</t>
  </si>
  <si>
    <t>ki se prekrivata. Nosilca sta v zamiku montirana v strop.</t>
  </si>
  <si>
    <t xml:space="preserve">  Vceno vključiti pri vsakem fas. elementu posebej še:</t>
  </si>
  <si>
    <t>d / slikarsko-pleskarska dela</t>
  </si>
  <si>
    <t>*v ceno vključiti ves material, vsa potrebna dela, vsi transporti in prenosi</t>
  </si>
  <si>
    <t>Slikanje obstoječih poškodovanih sten, stropov</t>
  </si>
  <si>
    <t>Barva usklajena z obstoječo barvo.</t>
  </si>
  <si>
    <t>ocenjeno</t>
  </si>
  <si>
    <t>in špalet, ki so nastale pri menjavi oken,vključno s pripravo podlage.</t>
  </si>
  <si>
    <t xml:space="preserve">Barvanje obstoječih poškodovanih delov fasade </t>
  </si>
  <si>
    <t xml:space="preserve">in špalet, ki so nastale pri menjavi oken, vključno </t>
  </si>
  <si>
    <t>s pripravo podlage. Barva usklajena z obstoječo barvo.</t>
  </si>
  <si>
    <t>c / slikarsko-pleskarska dela</t>
  </si>
  <si>
    <t>R EK A P I T U L A C I J A  ( S fasada )</t>
  </si>
  <si>
    <t>SEVERNA FASADA</t>
  </si>
  <si>
    <t>Demontaža obstoječih zunanjih PVC,</t>
  </si>
  <si>
    <t>žaluzij</t>
  </si>
  <si>
    <t>Dobava in montaža lamelnih pomičnih žaluzij, na</t>
  </si>
  <si>
    <t>zunanjinji strani fasadnih elementov.</t>
  </si>
  <si>
    <t xml:space="preserve">zgornji nosilni profil je iz ekstrudiranega aluminija. Vsa vodila </t>
  </si>
  <si>
    <t>odgovarjajoče pritrjena na element.</t>
  </si>
  <si>
    <t>*trokrilno okno z nadsvetlobo, dim 2,60 x 1,80 + 1,04 m</t>
  </si>
  <si>
    <t xml:space="preserve">   Žaluzije 1x preko celega okna</t>
  </si>
  <si>
    <t xml:space="preserve">   Žaluzije 2x preko dveh kril ( 2x 1,95 / 2,84 m )</t>
  </si>
  <si>
    <t>vel. 1,95 x 2,84 m</t>
  </si>
  <si>
    <t>2,60 x 2,84 m</t>
  </si>
  <si>
    <t>JUŽNA in VZHODNA FASADA</t>
  </si>
  <si>
    <t>fasadni element 235/284 cm ( V fasada )</t>
  </si>
  <si>
    <t>hodnik ( V fasada )</t>
  </si>
  <si>
    <t>R EK A P I T U L A C I J A  ( J in V fasada )</t>
  </si>
  <si>
    <t>šest-komornih, širine min. 80 mm, z dodatnim okvirjem, kjer je to potrebno.</t>
  </si>
  <si>
    <t>Barva znotraj bela, zunaj temno rjava. Element opremljen s tremi tesnili.</t>
  </si>
  <si>
    <r>
      <t xml:space="preserve">Zasteklitev: steklo 4/16TGI/4/16TGI/4  Ug </t>
    </r>
    <r>
      <rPr>
        <sz val="10"/>
        <rFont val="Calibri"/>
        <family val="2"/>
      </rPr>
      <t xml:space="preserve">&lt; </t>
    </r>
    <r>
      <rPr>
        <sz val="10"/>
        <rFont val="Times New Roman CE"/>
        <family val="1"/>
      </rPr>
      <t>0,5 W/M2K, TGI distančnik</t>
    </r>
  </si>
  <si>
    <r>
      <t xml:space="preserve">med steklom. Skupna izolativnost fasadnega elementa Uw </t>
    </r>
    <r>
      <rPr>
        <sz val="10"/>
        <rFont val="Calibri"/>
        <family val="2"/>
      </rPr>
      <t>&lt;</t>
    </r>
    <r>
      <rPr>
        <sz val="10"/>
        <rFont val="Times New Roman CE"/>
        <family val="1"/>
      </rPr>
      <t xml:space="preserve"> 0,9 W/M2k</t>
    </r>
  </si>
  <si>
    <t xml:space="preserve">*Zahtevana minimalna zaščita proti poskusom vloma ( min. 3x protivlomni </t>
  </si>
  <si>
    <t xml:space="preserve">*zaščita pred atmorsferskimi padavinami po SIST EN 12208 VODOTESNOST, </t>
  </si>
  <si>
    <t>a/ štirikrilno okno z nadsvetlobo, dim 3,90 x 1,80 + 1,04 m</t>
  </si>
  <si>
    <t>* Skladnost s standardom SIST EN 12207 ZRAKOTESNOST ( vsaj razred 3 )</t>
  </si>
  <si>
    <t>* Zahtevana minimalna protihrupna zaščita</t>
  </si>
  <si>
    <t xml:space="preserve">  morajo elementi ustrezati razredu 9A.</t>
  </si>
  <si>
    <t xml:space="preserve">   ZVOČNA IZOLATIVNOST Rw min.36 db.</t>
  </si>
  <si>
    <t xml:space="preserve">  zapirnih + 2x navadni zapirnik ) razred WK - 1</t>
  </si>
  <si>
    <t>* notranje kamnite okenske police (Rosa beta ), deb 3 cm, šir do 20 cm</t>
  </si>
  <si>
    <t>* zunanje Al police, širine do 25 cm, z vgradnjo</t>
  </si>
  <si>
    <t>ključem, enakim za vsa okna - ključavnice. ( Secustic pololiva na ključ )</t>
  </si>
  <si>
    <t>se odpirata okoli horizontalne osi, mehanizem za odpiranje je spuščen</t>
  </si>
  <si>
    <t>Drugo in tretje krilo se odpirata okoli vertikalne osi ( za čiščenje oken ).</t>
  </si>
  <si>
    <t>na doseg rok ( za prezračevanje prostorov, odpiranje GEZE z ročico )</t>
  </si>
  <si>
    <t xml:space="preserve">  V ceno vključiti pri vsakem fas. elementu posebej še:</t>
  </si>
  <si>
    <r>
      <t xml:space="preserve">   </t>
    </r>
    <r>
      <rPr>
        <b/>
        <sz val="10"/>
        <rFont val="Times New Roman CE"/>
        <family val="0"/>
      </rPr>
      <t>Spodnja krila</t>
    </r>
    <r>
      <rPr>
        <sz val="10"/>
        <rFont val="Times New Roman CE"/>
        <family val="1"/>
      </rPr>
      <t xml:space="preserve"> se odpirajo okoli vertikalne osi, mehanizem za odpiranje</t>
    </r>
  </si>
  <si>
    <r>
      <t xml:space="preserve">   </t>
    </r>
    <r>
      <rPr>
        <b/>
        <sz val="10"/>
        <rFont val="Times New Roman CE"/>
        <family val="0"/>
      </rPr>
      <t>Zgornja okenska krila</t>
    </r>
    <r>
      <rPr>
        <sz val="10"/>
        <rFont val="Times New Roman CE"/>
        <family val="1"/>
      </rPr>
      <t xml:space="preserve"> okovje tipsko. Prvo in četrto krilo</t>
    </r>
  </si>
  <si>
    <r>
      <t xml:space="preserve">  </t>
    </r>
    <r>
      <rPr>
        <b/>
        <sz val="10"/>
        <rFont val="Times New Roman CE"/>
        <family val="0"/>
      </rPr>
      <t xml:space="preserve"> Zgornja okenska krila</t>
    </r>
    <r>
      <rPr>
        <sz val="10"/>
        <rFont val="Times New Roman CE"/>
        <family val="1"/>
      </rPr>
      <t xml:space="preserve"> okovje tipsko. Prvo in tretje krilo</t>
    </r>
  </si>
  <si>
    <t>na doseg rok ( za prezračevanje prostorov, odpiranje GEZE z ročico ). Drugo oz. srednje krilo</t>
  </si>
  <si>
    <t>Drugo oz. srednje krilo, se odpira okoli vertikalne osi ( za čiščenje oken ).</t>
  </si>
  <si>
    <r>
      <t xml:space="preserve"> </t>
    </r>
    <r>
      <rPr>
        <b/>
        <sz val="10"/>
        <rFont val="Times New Roman CE"/>
        <family val="0"/>
      </rPr>
      <t xml:space="preserve">  Zgornja krila</t>
    </r>
    <r>
      <rPr>
        <sz val="10"/>
        <rFont val="Times New Roman CE"/>
        <family val="1"/>
      </rPr>
      <t xml:space="preserve"> se odpirajo okoli vertikalne osi, okovje tipsko.</t>
    </r>
  </si>
  <si>
    <r>
      <t xml:space="preserve">  </t>
    </r>
    <r>
      <rPr>
        <b/>
        <sz val="10"/>
        <rFont val="Times New Roman CE"/>
        <family val="0"/>
      </rPr>
      <t xml:space="preserve"> Spodnja okenska krila</t>
    </r>
    <r>
      <rPr>
        <sz val="10"/>
        <rFont val="Times New Roman CE"/>
        <family val="1"/>
      </rPr>
      <t xml:space="preserve"> okovje tipsko. Prvo in tretje krilo</t>
    </r>
  </si>
  <si>
    <t>b/ trookrilno okno z nadsvetlobo, dim 2,60 x 1,80 + 1,04 m</t>
  </si>
  <si>
    <t>c/ trookrilno okno z nadsvetlobo, dim 2,60 x 0,89 + 0,89 m</t>
  </si>
  <si>
    <t xml:space="preserve">   se odpirata okoli obeh osi. Drugo oz. srednje krilo,</t>
  </si>
  <si>
    <t xml:space="preserve">   se odpira okoli vertikalne osi.</t>
  </si>
  <si>
    <r>
      <t xml:space="preserve">   </t>
    </r>
    <r>
      <rPr>
        <b/>
        <sz val="10"/>
        <rFont val="Times New Roman CE"/>
        <family val="0"/>
      </rPr>
      <t>Spodnji krili</t>
    </r>
    <r>
      <rPr>
        <sz val="10"/>
        <rFont val="Times New Roman CE"/>
        <family val="1"/>
      </rPr>
      <t xml:space="preserve"> se odpirata okoli vertikalne osi, mehanizem za odpiranje</t>
    </r>
  </si>
  <si>
    <r>
      <t xml:space="preserve">   </t>
    </r>
    <r>
      <rPr>
        <b/>
        <sz val="10"/>
        <rFont val="Times New Roman CE"/>
        <family val="0"/>
      </rPr>
      <t>Zgornja okenska krila</t>
    </r>
    <r>
      <rPr>
        <sz val="10"/>
        <rFont val="Times New Roman CE"/>
        <family val="1"/>
      </rPr>
      <t xml:space="preserve"> okovje tipsko. Krili</t>
    </r>
  </si>
  <si>
    <t>c/ dvokrilno okno z nadsvetlobo, dim 2,35 x 1,80 + 1,04 m</t>
  </si>
  <si>
    <t>Zunanja žluzija ( Krpan ), lamela T80, ALU vodila ob straneh in mono mehanizmom</t>
  </si>
  <si>
    <t xml:space="preserve">za odpiranje ( poteg na kolensko ročico ). Barva usklajena z barvo </t>
  </si>
  <si>
    <t>valjanega aluminija 200 mm, debeline min. 1 mm.</t>
  </si>
  <si>
    <t xml:space="preserve">okenskih okvirjev ( rjava ). Omarica, ki ščiti mehanizem in senčilo je iz </t>
  </si>
  <si>
    <t>POPIS DEL IN PROJEKTANTSKI PREDRAČUN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</si>
</sst>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&quot;SIT&quot;;\-#,##0&quot;SIT&quot;"/>
    <numFmt numFmtId="173" formatCode="#,##0&quot;SIT&quot;;[Red]\-#,##0&quot;SIT&quot;"/>
    <numFmt numFmtId="174" formatCode="#,##0.00&quot;SIT&quot;;\-#,##0.00&quot;SIT&quot;"/>
    <numFmt numFmtId="175" formatCode="#,##0.00&quot;SIT&quot;;[Red]\-#,##0.00&quot;SIT&quot;"/>
    <numFmt numFmtId="176" formatCode="_-* #,##0&quot;SIT&quot;_-;\-* #,##0&quot;SIT&quot;_-;_-* &quot;-&quot;&quot;SIT&quot;_-;_-@_-"/>
    <numFmt numFmtId="177" formatCode="_-* #,##0_S_I_T_-;\-* #,##0_S_I_T_-;_-* &quot;-&quot;_S_I_T_-;_-@_-"/>
    <numFmt numFmtId="178" formatCode="_-* #,##0.00&quot;SIT&quot;_-;\-* #,##0.00&quot;SIT&quot;_-;_-* &quot;-&quot;??&quot;SIT&quot;_-;_-@_-"/>
    <numFmt numFmtId="179" formatCode="_-* #,##0.00_S_I_T_-;\-* #,##0.00_S_I_T_-;_-* &quot;-&quot;??_S_I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_)"/>
    <numFmt numFmtId="189" formatCode="0.00_)"/>
    <numFmt numFmtId="190" formatCode="0_)"/>
    <numFmt numFmtId="191" formatCode="#,##0.000\ _S_I_T;\-#,##0.000\ _S_I_T"/>
    <numFmt numFmtId="192" formatCode="0.0000"/>
    <numFmt numFmtId="193" formatCode="0.000"/>
    <numFmt numFmtId="194" formatCode="#,##0.00_ ;\-#,##0.00\ "/>
  </numFmts>
  <fonts count="5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u val="single"/>
      <sz val="10"/>
      <name val="Times New Roman CE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30"/>
      <name val="Times New Roman CE"/>
      <family val="1"/>
    </font>
    <font>
      <sz val="10"/>
      <color indexed="30"/>
      <name val="Times New Roman CE"/>
      <family val="1"/>
    </font>
    <font>
      <sz val="10"/>
      <color indexed="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Times New Roman CE"/>
      <family val="1"/>
    </font>
    <font>
      <sz val="10"/>
      <color rgb="FF0070C0"/>
      <name val="Times New Roman CE"/>
      <family val="1"/>
    </font>
    <font>
      <sz val="10"/>
      <color theme="1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4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67">
    <xf numFmtId="188" fontId="0" fillId="0" borderId="0" xfId="0" applyAlignment="1">
      <alignment/>
    </xf>
    <xf numFmtId="188" fontId="5" fillId="0" borderId="0" xfId="0" applyFont="1" applyAlignment="1">
      <alignment/>
    </xf>
    <xf numFmtId="2" fontId="5" fillId="0" borderId="0" xfId="0" applyNumberFormat="1" applyFont="1" applyAlignment="1">
      <alignment/>
    </xf>
    <xf numFmtId="39" fontId="5" fillId="0" borderId="0" xfId="0" applyNumberFormat="1" applyFont="1" applyBorder="1" applyAlignment="1" applyProtection="1">
      <alignment/>
      <protection/>
    </xf>
    <xf numFmtId="188" fontId="5" fillId="0" borderId="0" xfId="0" applyFont="1" applyBorder="1" applyAlignment="1">
      <alignment/>
    </xf>
    <xf numFmtId="188" fontId="6" fillId="0" borderId="0" xfId="0" applyFont="1" applyAlignment="1">
      <alignment/>
    </xf>
    <xf numFmtId="188" fontId="7" fillId="0" borderId="0" xfId="0" applyFont="1" applyBorder="1" applyAlignment="1">
      <alignment/>
    </xf>
    <xf numFmtId="188" fontId="8" fillId="0" borderId="0" xfId="0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39" fontId="5" fillId="0" borderId="0" xfId="0" applyNumberFormat="1" applyFont="1" applyAlignment="1" applyProtection="1">
      <alignment/>
      <protection/>
    </xf>
    <xf numFmtId="188" fontId="8" fillId="0" borderId="0" xfId="0" applyFont="1" applyAlignment="1">
      <alignment/>
    </xf>
    <xf numFmtId="188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188" fontId="8" fillId="0" borderId="10" xfId="0" applyFont="1" applyBorder="1" applyAlignment="1">
      <alignment/>
    </xf>
    <xf numFmtId="188" fontId="8" fillId="0" borderId="11" xfId="0" applyFont="1" applyBorder="1" applyAlignment="1">
      <alignment/>
    </xf>
    <xf numFmtId="39" fontId="5" fillId="0" borderId="1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>
      <alignment/>
    </xf>
    <xf numFmtId="188" fontId="47" fillId="0" borderId="0" xfId="0" applyFont="1" applyAlignment="1">
      <alignment/>
    </xf>
    <xf numFmtId="39" fontId="48" fillId="0" borderId="0" xfId="0" applyNumberFormat="1" applyFont="1" applyBorder="1" applyAlignment="1" applyProtection="1">
      <alignment/>
      <protection/>
    </xf>
    <xf numFmtId="188" fontId="48" fillId="0" borderId="0" xfId="0" applyFont="1" applyAlignment="1">
      <alignment/>
    </xf>
    <xf numFmtId="2" fontId="48" fillId="0" borderId="0" xfId="0" applyNumberFormat="1" applyFont="1" applyAlignment="1">
      <alignment/>
    </xf>
    <xf numFmtId="188" fontId="9" fillId="0" borderId="0" xfId="0" applyFont="1" applyAlignment="1">
      <alignment/>
    </xf>
    <xf numFmtId="2" fontId="9" fillId="0" borderId="0" xfId="0" applyNumberFormat="1" applyFont="1" applyAlignment="1">
      <alignment/>
    </xf>
    <xf numFmtId="39" fontId="8" fillId="0" borderId="0" xfId="0" applyNumberFormat="1" applyFont="1" applyAlignment="1" applyProtection="1">
      <alignment/>
      <protection/>
    </xf>
    <xf numFmtId="188" fontId="49" fillId="0" borderId="0" xfId="0" applyFont="1" applyAlignment="1">
      <alignment/>
    </xf>
    <xf numFmtId="2" fontId="49" fillId="0" borderId="0" xfId="0" applyNumberFormat="1" applyFont="1" applyAlignment="1">
      <alignment/>
    </xf>
    <xf numFmtId="39" fontId="49" fillId="0" borderId="0" xfId="0" applyNumberFormat="1" applyFont="1" applyBorder="1" applyAlignment="1" applyProtection="1">
      <alignment/>
      <protection/>
    </xf>
    <xf numFmtId="188" fontId="49" fillId="0" borderId="0" xfId="0" applyFont="1" applyBorder="1" applyAlignment="1">
      <alignment/>
    </xf>
    <xf numFmtId="188" fontId="6" fillId="0" borderId="0" xfId="0" applyFont="1" applyAlignment="1">
      <alignment/>
    </xf>
    <xf numFmtId="188" fontId="6" fillId="0" borderId="10" xfId="0" applyFont="1" applyBorder="1" applyAlignment="1">
      <alignment/>
    </xf>
    <xf numFmtId="39" fontId="8" fillId="0" borderId="10" xfId="0" applyNumberFormat="1" applyFont="1" applyBorder="1" applyAlignment="1" applyProtection="1">
      <alignment/>
      <protection/>
    </xf>
    <xf numFmtId="188" fontId="6" fillId="0" borderId="0" xfId="0" applyFont="1" applyBorder="1" applyAlignment="1">
      <alignment/>
    </xf>
    <xf numFmtId="39" fontId="8" fillId="0" borderId="0" xfId="0" applyNumberFormat="1" applyFont="1" applyBorder="1" applyAlignment="1" applyProtection="1">
      <alignment/>
      <protection/>
    </xf>
    <xf numFmtId="39" fontId="7" fillId="0" borderId="10" xfId="0" applyNumberFormat="1" applyFont="1" applyBorder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39" fontId="8" fillId="0" borderId="12" xfId="0" applyNumberFormat="1" applyFont="1" applyBorder="1" applyAlignment="1" applyProtection="1">
      <alignment/>
      <protection/>
    </xf>
    <xf numFmtId="2" fontId="6" fillId="0" borderId="0" xfId="0" applyNumberFormat="1" applyFont="1" applyAlignment="1">
      <alignment/>
    </xf>
    <xf numFmtId="188" fontId="5" fillId="0" borderId="0" xfId="0" applyFont="1" applyAlignment="1">
      <alignment/>
    </xf>
    <xf numFmtId="188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39" fontId="5" fillId="0" borderId="10" xfId="0" applyNumberFormat="1" applyFont="1" applyBorder="1" applyAlignment="1" applyProtection="1">
      <alignment/>
      <protection/>
    </xf>
    <xf numFmtId="188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3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Alignment="1">
      <alignment/>
    </xf>
    <xf numFmtId="188" fontId="7" fillId="0" borderId="0" xfId="0" applyFont="1" applyBorder="1" applyAlignment="1">
      <alignment/>
    </xf>
    <xf numFmtId="188" fontId="8" fillId="0" borderId="0" xfId="0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88" fontId="49" fillId="0" borderId="10" xfId="0" applyFont="1" applyBorder="1" applyAlignment="1">
      <alignment/>
    </xf>
    <xf numFmtId="39" fontId="49" fillId="0" borderId="10" xfId="0" applyNumberFormat="1" applyFont="1" applyBorder="1" applyAlignment="1" applyProtection="1">
      <alignment/>
      <protection/>
    </xf>
    <xf numFmtId="188" fontId="5" fillId="0" borderId="0" xfId="0" applyFont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 locked="0"/>
    </xf>
    <xf numFmtId="39" fontId="5" fillId="0" borderId="0" xfId="0" applyNumberFormat="1" applyFont="1" applyBorder="1" applyAlignment="1" applyProtection="1">
      <alignment/>
      <protection locked="0"/>
    </xf>
    <xf numFmtId="188" fontId="6" fillId="0" borderId="0" xfId="0" applyFont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 locked="0"/>
    </xf>
    <xf numFmtId="39" fontId="5" fillId="0" borderId="0" xfId="0" applyNumberFormat="1" applyFont="1" applyBorder="1" applyAlignment="1" applyProtection="1">
      <alignment/>
      <protection locked="0"/>
    </xf>
    <xf numFmtId="188" fontId="5" fillId="0" borderId="0" xfId="0" applyFont="1" applyAlignment="1" applyProtection="1">
      <alignment/>
      <protection locked="0"/>
    </xf>
    <xf numFmtId="2" fontId="49" fillId="33" borderId="10" xfId="0" applyNumberFormat="1" applyFont="1" applyFill="1" applyBorder="1" applyAlignment="1">
      <alignment/>
    </xf>
    <xf numFmtId="188" fontId="48" fillId="0" borderId="0" xfId="0" applyFont="1" applyAlignment="1" applyProtection="1">
      <alignment/>
      <protection locked="0"/>
    </xf>
    <xf numFmtId="188" fontId="7" fillId="0" borderId="0" xfId="0" applyFont="1" applyBorder="1" applyAlignment="1" applyProtection="1">
      <alignment/>
      <protection locked="0"/>
    </xf>
    <xf numFmtId="188" fontId="5" fillId="0" borderId="0" xfId="0" applyFont="1" applyBorder="1" applyAlignment="1" applyProtection="1">
      <alignment/>
      <protection locked="0"/>
    </xf>
    <xf numFmtId="188" fontId="5" fillId="0" borderId="10" xfId="0" applyFont="1" applyBorder="1" applyAlignment="1" applyProtection="1">
      <alignment/>
      <protection locked="0"/>
    </xf>
    <xf numFmtId="188" fontId="7" fillId="0" borderId="10" xfId="0" applyFont="1" applyBorder="1" applyAlignment="1" applyProtection="1">
      <alignment/>
      <protection locked="0"/>
    </xf>
    <xf numFmtId="188" fontId="7" fillId="0" borderId="11" xfId="0" applyFont="1" applyBorder="1" applyAlignment="1" applyProtection="1">
      <alignment/>
      <protection locked="0"/>
    </xf>
    <xf numFmtId="39" fontId="49" fillId="0" borderId="0" xfId="0" applyNumberFormat="1" applyFont="1" applyBorder="1" applyAlignment="1" applyProtection="1">
      <alignment/>
      <protection locked="0"/>
    </xf>
    <xf numFmtId="188" fontId="49" fillId="0" borderId="0" xfId="0" applyFont="1" applyAlignment="1" applyProtection="1">
      <alignment/>
      <protection locked="0"/>
    </xf>
    <xf numFmtId="39" fontId="49" fillId="0" borderId="10" xfId="0" applyNumberFormat="1" applyFont="1" applyBorder="1" applyAlignment="1" applyProtection="1">
      <alignment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89"/>
  <sheetViews>
    <sheetView tabSelected="1" view="pageBreakPreview" zoomScaleSheetLayoutView="100" workbookViewId="0" topLeftCell="A358">
      <selection activeCell="F380" sqref="F380"/>
    </sheetView>
  </sheetViews>
  <sheetFormatPr defaultColWidth="8.875" defaultRowHeight="12.75"/>
  <cols>
    <col min="1" max="1" width="4.75390625" style="1" customWidth="1"/>
    <col min="2" max="2" width="20.75390625" style="1" customWidth="1"/>
    <col min="3" max="3" width="1.75390625" style="1" customWidth="1"/>
    <col min="4" max="4" width="12.75390625" style="2" customWidth="1"/>
    <col min="5" max="5" width="0.875" style="1" customWidth="1"/>
    <col min="6" max="6" width="14.00390625" style="50" customWidth="1"/>
    <col min="7" max="7" width="1.75390625" style="1" hidden="1" customWidth="1"/>
    <col min="8" max="8" width="17.75390625" style="1" customWidth="1"/>
    <col min="9" max="10" width="9.75390625" style="1" customWidth="1"/>
    <col min="11" max="11" width="20.75390625" style="1" customWidth="1"/>
    <col min="12" max="16384" width="8.875" style="1" customWidth="1"/>
  </cols>
  <sheetData>
    <row r="1" ht="12.75">
      <c r="B1" s="1" t="s">
        <v>24</v>
      </c>
    </row>
    <row r="2" ht="12.75">
      <c r="B2" s="1" t="s">
        <v>25</v>
      </c>
    </row>
    <row r="3" ht="12.75">
      <c r="A3" s="1" t="s">
        <v>6</v>
      </c>
    </row>
    <row r="4" spans="1:2" ht="12.75">
      <c r="A4" s="1" t="s">
        <v>26</v>
      </c>
      <c r="B4" s="1" t="s">
        <v>37</v>
      </c>
    </row>
    <row r="5" ht="12.75">
      <c r="A5" s="1" t="s">
        <v>6</v>
      </c>
    </row>
    <row r="7" spans="1:4" ht="12.75">
      <c r="A7" s="4" t="s">
        <v>1</v>
      </c>
      <c r="D7" s="4" t="s">
        <v>1</v>
      </c>
    </row>
    <row r="8" ht="12.75">
      <c r="B8" s="1" t="s">
        <v>153</v>
      </c>
    </row>
    <row r="9" ht="12.75">
      <c r="B9" s="1" t="s">
        <v>38</v>
      </c>
    </row>
    <row r="10" ht="12.75">
      <c r="B10" s="1" t="s">
        <v>31</v>
      </c>
    </row>
    <row r="11" ht="12.75">
      <c r="B11" s="28"/>
    </row>
    <row r="12" spans="1:4" ht="16.5" customHeight="1">
      <c r="A12" s="1" t="s">
        <v>1</v>
      </c>
      <c r="D12" s="1" t="s">
        <v>1</v>
      </c>
    </row>
    <row r="13" ht="17.25" customHeight="1"/>
    <row r="14" ht="12.75">
      <c r="B14" s="1" t="s">
        <v>2</v>
      </c>
    </row>
    <row r="15" ht="12.75">
      <c r="B15" s="1" t="s">
        <v>3</v>
      </c>
    </row>
    <row r="16" ht="12.75">
      <c r="B16" s="1" t="s">
        <v>4</v>
      </c>
    </row>
    <row r="18" ht="12.75">
      <c r="B18" s="1" t="s">
        <v>11</v>
      </c>
    </row>
    <row r="19" ht="12.75">
      <c r="B19" s="1" t="s">
        <v>12</v>
      </c>
    </row>
    <row r="20" ht="12.75">
      <c r="B20" s="1" t="s">
        <v>13</v>
      </c>
    </row>
    <row r="22" ht="12.75">
      <c r="B22" s="1" t="s">
        <v>40</v>
      </c>
    </row>
    <row r="23" ht="12.75">
      <c r="B23" s="1" t="s">
        <v>41</v>
      </c>
    </row>
    <row r="25" ht="12.75">
      <c r="B25" s="1" t="s">
        <v>20</v>
      </c>
    </row>
    <row r="26" ht="12.75">
      <c r="B26" s="1" t="s">
        <v>29</v>
      </c>
    </row>
    <row r="27" spans="4:6" s="19" customFormat="1" ht="12.75">
      <c r="D27" s="20"/>
      <c r="F27" s="58"/>
    </row>
    <row r="28" ht="12.75">
      <c r="B28" s="1" t="s">
        <v>21</v>
      </c>
    </row>
    <row r="29" ht="12.75">
      <c r="B29" s="1" t="s">
        <v>39</v>
      </c>
    </row>
    <row r="31" ht="12.75">
      <c r="B31" s="1" t="s">
        <v>42</v>
      </c>
    </row>
    <row r="32" ht="12.75">
      <c r="B32" s="1" t="s">
        <v>43</v>
      </c>
    </row>
    <row r="34" ht="12.75">
      <c r="B34" s="5" t="s">
        <v>22</v>
      </c>
    </row>
    <row r="35" ht="12.75">
      <c r="B35" s="5" t="s">
        <v>0</v>
      </c>
    </row>
    <row r="36" ht="12.75">
      <c r="B36" s="5" t="s">
        <v>44</v>
      </c>
    </row>
    <row r="37" ht="12.75">
      <c r="B37" s="5"/>
    </row>
    <row r="44" spans="2:6" ht="12.75">
      <c r="B44" s="1" t="s">
        <v>17</v>
      </c>
      <c r="F44" s="50" t="s">
        <v>30</v>
      </c>
    </row>
    <row r="45" spans="2:6" s="19" customFormat="1" ht="12.75">
      <c r="B45" s="28" t="s">
        <v>100</v>
      </c>
      <c r="D45" s="20"/>
      <c r="F45" s="58"/>
    </row>
    <row r="46" spans="2:6" s="19" customFormat="1" ht="12.75">
      <c r="B46" s="28"/>
      <c r="D46" s="20"/>
      <c r="F46" s="58"/>
    </row>
    <row r="47" spans="1:8" s="21" customFormat="1" ht="15">
      <c r="A47" s="5" t="s">
        <v>8</v>
      </c>
      <c r="B47" s="5"/>
      <c r="D47" s="22"/>
      <c r="F47" s="59"/>
      <c r="G47" s="7"/>
      <c r="H47" s="8"/>
    </row>
    <row r="48" ht="12.75">
      <c r="A48" s="1" t="s">
        <v>18</v>
      </c>
    </row>
    <row r="49" ht="12.75">
      <c r="A49" s="1" t="s">
        <v>14</v>
      </c>
    </row>
    <row r="50" ht="12.75">
      <c r="A50" s="1" t="s">
        <v>33</v>
      </c>
    </row>
    <row r="51" ht="12.75">
      <c r="A51" s="1" t="s">
        <v>34</v>
      </c>
    </row>
    <row r="53" ht="12.75">
      <c r="A53" s="1" t="s">
        <v>9</v>
      </c>
    </row>
    <row r="54" ht="12.75">
      <c r="A54" s="1" t="s">
        <v>2</v>
      </c>
    </row>
    <row r="55" ht="12.75">
      <c r="A55" s="1" t="s">
        <v>19</v>
      </c>
    </row>
    <row r="56" ht="12.75">
      <c r="A56" s="1" t="s">
        <v>4</v>
      </c>
    </row>
    <row r="57" spans="1:8" ht="12.75">
      <c r="A57" s="1" t="s">
        <v>16</v>
      </c>
      <c r="H57" s="9"/>
    </row>
    <row r="58" spans="1:8" ht="12.75">
      <c r="A58" s="1" t="s">
        <v>15</v>
      </c>
      <c r="H58" s="9"/>
    </row>
    <row r="59" spans="1:8" ht="12.75">
      <c r="A59" s="1" t="s">
        <v>32</v>
      </c>
      <c r="H59" s="9"/>
    </row>
    <row r="60" spans="2:12" ht="15">
      <c r="B60" s="5"/>
      <c r="H60" s="9"/>
      <c r="J60" s="10"/>
      <c r="K60" s="10"/>
      <c r="L60" s="10"/>
    </row>
    <row r="61" spans="2:12" ht="15">
      <c r="B61" s="5" t="s">
        <v>99</v>
      </c>
      <c r="H61" s="9"/>
      <c r="J61" s="10"/>
      <c r="K61" s="10"/>
      <c r="L61" s="10"/>
    </row>
    <row r="62" spans="2:12" ht="15">
      <c r="B62" s="5" t="s">
        <v>36</v>
      </c>
      <c r="H62" s="23">
        <f>+H89</f>
        <v>0</v>
      </c>
      <c r="J62" s="10"/>
      <c r="K62" s="10"/>
      <c r="L62" s="10"/>
    </row>
    <row r="63" spans="2:12" ht="15">
      <c r="B63" s="5" t="s">
        <v>59</v>
      </c>
      <c r="H63" s="23">
        <f>+H98</f>
        <v>0</v>
      </c>
      <c r="J63" s="10"/>
      <c r="K63" s="10"/>
      <c r="L63" s="10"/>
    </row>
    <row r="64" spans="2:12" ht="15">
      <c r="B64" s="31" t="s">
        <v>62</v>
      </c>
      <c r="C64" s="4"/>
      <c r="D64" s="16"/>
      <c r="E64" s="4"/>
      <c r="F64" s="60"/>
      <c r="G64" s="4"/>
      <c r="H64" s="32">
        <f>+H191</f>
        <v>0</v>
      </c>
      <c r="J64" s="10"/>
      <c r="K64" s="10"/>
      <c r="L64" s="10"/>
    </row>
    <row r="65" spans="2:12" ht="15">
      <c r="B65" s="29" t="s">
        <v>98</v>
      </c>
      <c r="C65" s="11"/>
      <c r="D65" s="12"/>
      <c r="E65" s="11"/>
      <c r="F65" s="61"/>
      <c r="G65" s="11"/>
      <c r="H65" s="30">
        <f>+H208</f>
        <v>0</v>
      </c>
      <c r="J65" s="10"/>
      <c r="K65" s="10"/>
      <c r="L65" s="10"/>
    </row>
    <row r="66" spans="2:12" ht="15">
      <c r="B66" s="5"/>
      <c r="H66" s="35">
        <f>+H62+H63+H64+H65</f>
        <v>0</v>
      </c>
      <c r="J66" s="10"/>
      <c r="K66" s="10"/>
      <c r="L66" s="10"/>
    </row>
    <row r="67" spans="2:12" ht="15">
      <c r="B67" s="5"/>
      <c r="F67" s="62" t="s">
        <v>27</v>
      </c>
      <c r="G67" s="13"/>
      <c r="H67" s="33">
        <f>H66*0.22</f>
        <v>0</v>
      </c>
      <c r="J67" s="10"/>
      <c r="K67" s="10"/>
      <c r="L67" s="10"/>
    </row>
    <row r="68" spans="2:12" ht="15.75" thickBot="1">
      <c r="B68" s="5"/>
      <c r="F68" s="63" t="s">
        <v>5</v>
      </c>
      <c r="G68" s="14"/>
      <c r="H68" s="34">
        <f>+H66+H67</f>
        <v>0</v>
      </c>
      <c r="J68" s="10"/>
      <c r="K68" s="10"/>
      <c r="L68" s="10"/>
    </row>
    <row r="69" spans="2:12" ht="15.75" thickTop="1">
      <c r="B69" s="5"/>
      <c r="F69" s="59"/>
      <c r="G69" s="7"/>
      <c r="H69" s="8"/>
      <c r="J69" s="10"/>
      <c r="K69" s="10"/>
      <c r="L69" s="10"/>
    </row>
    <row r="70" spans="2:12" ht="15">
      <c r="B70" s="5" t="s">
        <v>35</v>
      </c>
      <c r="J70" s="6"/>
      <c r="K70" s="7"/>
      <c r="L70" s="8"/>
    </row>
    <row r="71" spans="2:12" ht="15">
      <c r="B71" s="1" t="s">
        <v>45</v>
      </c>
      <c r="J71" s="6"/>
      <c r="K71" s="7"/>
      <c r="L71" s="8"/>
    </row>
    <row r="72" spans="2:12" ht="15">
      <c r="B72" s="1" t="s">
        <v>46</v>
      </c>
      <c r="J72" s="6"/>
      <c r="K72" s="7"/>
      <c r="L72" s="8"/>
    </row>
    <row r="73" spans="2:12" ht="15">
      <c r="B73" s="1" t="s">
        <v>47</v>
      </c>
      <c r="J73" s="6"/>
      <c r="K73" s="7"/>
      <c r="L73" s="8"/>
    </row>
    <row r="74" spans="2:12" ht="15">
      <c r="B74" s="1" t="s">
        <v>48</v>
      </c>
      <c r="J74" s="6"/>
      <c r="K74" s="7"/>
      <c r="L74" s="8"/>
    </row>
    <row r="75" spans="2:12" ht="15">
      <c r="B75" s="1" t="s">
        <v>49</v>
      </c>
      <c r="J75" s="6"/>
      <c r="K75" s="7"/>
      <c r="L75" s="8"/>
    </row>
    <row r="76" spans="10:12" ht="15">
      <c r="J76" s="6"/>
      <c r="K76" s="7"/>
      <c r="L76" s="8"/>
    </row>
    <row r="77" spans="1:2" ht="12.75">
      <c r="A77" s="1">
        <v>1</v>
      </c>
      <c r="B77" s="1" t="s">
        <v>50</v>
      </c>
    </row>
    <row r="78" ht="12.75">
      <c r="B78" s="1" t="s">
        <v>51</v>
      </c>
    </row>
    <row r="79" ht="12.75">
      <c r="B79" s="1" t="s">
        <v>52</v>
      </c>
    </row>
    <row r="80" ht="12.75">
      <c r="B80" s="1" t="s">
        <v>53</v>
      </c>
    </row>
    <row r="82" ht="12.75">
      <c r="B82" s="1" t="s">
        <v>54</v>
      </c>
    </row>
    <row r="83" spans="2:8" s="24" customFormat="1" ht="12.75">
      <c r="B83" s="24" t="s">
        <v>10</v>
      </c>
      <c r="D83" s="25">
        <v>2</v>
      </c>
      <c r="F83" s="64"/>
      <c r="G83" s="27">
        <v>285187.5</v>
      </c>
      <c r="H83" s="26">
        <f>D83*F83</f>
        <v>0</v>
      </c>
    </row>
    <row r="84" spans="2:6" s="24" customFormat="1" ht="12.75">
      <c r="B84" s="24" t="s">
        <v>55</v>
      </c>
      <c r="D84" s="25"/>
      <c r="F84" s="65"/>
    </row>
    <row r="85" spans="2:8" s="24" customFormat="1" ht="12.75">
      <c r="B85" s="24" t="s">
        <v>10</v>
      </c>
      <c r="D85" s="25">
        <v>3</v>
      </c>
      <c r="F85" s="64"/>
      <c r="G85" s="27">
        <v>285187.5</v>
      </c>
      <c r="H85" s="26">
        <f>D85*F85</f>
        <v>0</v>
      </c>
    </row>
    <row r="86" spans="2:6" s="24" customFormat="1" ht="12.75">
      <c r="B86" s="24" t="s">
        <v>56</v>
      </c>
      <c r="D86" s="25"/>
      <c r="F86" s="65"/>
    </row>
    <row r="87" spans="2:8" s="24" customFormat="1" ht="12.75">
      <c r="B87" s="48" t="s">
        <v>10</v>
      </c>
      <c r="C87" s="48"/>
      <c r="D87" s="57">
        <v>1</v>
      </c>
      <c r="E87" s="48"/>
      <c r="F87" s="66"/>
      <c r="G87" s="48">
        <v>285187.5</v>
      </c>
      <c r="H87" s="49">
        <f>D87*F87</f>
        <v>0</v>
      </c>
    </row>
    <row r="89" spans="4:8" ht="12.75">
      <c r="D89" s="1"/>
      <c r="F89" s="50" t="s">
        <v>28</v>
      </c>
      <c r="H89" s="15">
        <f>SUM(H70:H88)</f>
        <v>0</v>
      </c>
    </row>
    <row r="90" spans="4:8" ht="12.75">
      <c r="D90" s="1"/>
      <c r="F90" s="58"/>
      <c r="G90" s="19"/>
      <c r="H90" s="18"/>
    </row>
    <row r="91" spans="2:12" ht="15">
      <c r="B91" s="5" t="s">
        <v>59</v>
      </c>
      <c r="J91" s="6"/>
      <c r="K91" s="7"/>
      <c r="L91" s="8"/>
    </row>
    <row r="92" spans="2:12" ht="15">
      <c r="B92" s="17"/>
      <c r="J92" s="6"/>
      <c r="K92" s="7"/>
      <c r="L92" s="8"/>
    </row>
    <row r="93" spans="1:2" ht="12.75">
      <c r="A93" s="1">
        <v>1</v>
      </c>
      <c r="B93" s="1" t="s">
        <v>60</v>
      </c>
    </row>
    <row r="94" ht="12.75">
      <c r="B94" s="1" t="s">
        <v>61</v>
      </c>
    </row>
    <row r="96" spans="2:8" ht="12.75">
      <c r="B96" s="11" t="s">
        <v>23</v>
      </c>
      <c r="C96" s="11"/>
      <c r="D96" s="12">
        <f>(3.9+3.9+2.8+2.8)*2+(2.6+2.6+2.8+2.8)*3+2.6*2+1.8*2</f>
        <v>68</v>
      </c>
      <c r="E96" s="11"/>
      <c r="F96" s="51"/>
      <c r="G96" s="11">
        <v>285187.5</v>
      </c>
      <c r="H96" s="15">
        <f>D96*F96</f>
        <v>0</v>
      </c>
    </row>
    <row r="98" spans="6:8" ht="12.75">
      <c r="F98" s="50" t="s">
        <v>28</v>
      </c>
      <c r="H98" s="15">
        <f>SUM(H91:H96)</f>
        <v>0</v>
      </c>
    </row>
    <row r="99" spans="2:12" ht="15">
      <c r="B99" s="5" t="s">
        <v>62</v>
      </c>
      <c r="J99" s="6"/>
      <c r="K99" s="7"/>
      <c r="L99" s="8"/>
    </row>
    <row r="100" spans="2:12" ht="15">
      <c r="B100" s="5"/>
      <c r="J100" s="6"/>
      <c r="K100" s="7"/>
      <c r="L100" s="8"/>
    </row>
    <row r="101" ht="12.75">
      <c r="B101" s="1" t="s">
        <v>63</v>
      </c>
    </row>
    <row r="102" ht="12.75">
      <c r="B102" s="1" t="s">
        <v>64</v>
      </c>
    </row>
    <row r="103" ht="12.75">
      <c r="B103" s="1" t="s">
        <v>65</v>
      </c>
    </row>
    <row r="104" ht="12.75">
      <c r="B104" s="19"/>
    </row>
    <row r="105" spans="1:2" ht="12.75">
      <c r="A105" s="1">
        <v>1</v>
      </c>
      <c r="B105" s="1" t="s">
        <v>66</v>
      </c>
    </row>
    <row r="106" ht="12.75">
      <c r="B106" s="1" t="s">
        <v>116</v>
      </c>
    </row>
    <row r="107" ht="12.75">
      <c r="B107" s="1" t="s">
        <v>117</v>
      </c>
    </row>
    <row r="108" ht="12.75">
      <c r="B108" s="1" t="s">
        <v>118</v>
      </c>
    </row>
    <row r="109" ht="12.75">
      <c r="B109" s="1" t="s">
        <v>119</v>
      </c>
    </row>
    <row r="110" ht="12.75">
      <c r="B110" s="1" t="s">
        <v>120</v>
      </c>
    </row>
    <row r="111" ht="12.75">
      <c r="B111" s="1" t="s">
        <v>127</v>
      </c>
    </row>
    <row r="112" ht="12.75">
      <c r="B112" s="1" t="s">
        <v>121</v>
      </c>
    </row>
    <row r="113" ht="12.75">
      <c r="B113" s="1" t="s">
        <v>125</v>
      </c>
    </row>
    <row r="114" ht="12.75">
      <c r="B114" s="1" t="s">
        <v>123</v>
      </c>
    </row>
    <row r="115" ht="12.75">
      <c r="B115" s="1" t="s">
        <v>124</v>
      </c>
    </row>
    <row r="116" ht="12.75">
      <c r="B116" s="1" t="s">
        <v>126</v>
      </c>
    </row>
    <row r="119" ht="12.75">
      <c r="B119" s="28" t="s">
        <v>122</v>
      </c>
    </row>
    <row r="120" ht="12.75">
      <c r="B120" s="28"/>
    </row>
    <row r="121" spans="2:6" s="19" customFormat="1" ht="12.75">
      <c r="B121" s="1" t="s">
        <v>135</v>
      </c>
      <c r="D121" s="20"/>
      <c r="F121" s="58"/>
    </row>
    <row r="122" spans="2:6" s="19" customFormat="1" ht="12.75">
      <c r="B122" s="24" t="s">
        <v>68</v>
      </c>
      <c r="D122" s="20"/>
      <c r="F122" s="58"/>
    </row>
    <row r="123" ht="12.75">
      <c r="B123" s="1" t="s">
        <v>130</v>
      </c>
    </row>
    <row r="124" ht="12.75">
      <c r="B124" s="1" t="s">
        <v>69</v>
      </c>
    </row>
    <row r="125" ht="12.75">
      <c r="B125" s="1" t="s">
        <v>136</v>
      </c>
    </row>
    <row r="126" ht="12.75">
      <c r="B126" s="1" t="s">
        <v>131</v>
      </c>
    </row>
    <row r="127" ht="12.75">
      <c r="B127" s="1" t="s">
        <v>133</v>
      </c>
    </row>
    <row r="128" ht="12.75">
      <c r="B128" s="1" t="s">
        <v>132</v>
      </c>
    </row>
    <row r="129" ht="12.75">
      <c r="B129" s="1" t="s">
        <v>134</v>
      </c>
    </row>
    <row r="130" ht="12.75">
      <c r="B130" s="1" t="s">
        <v>129</v>
      </c>
    </row>
    <row r="131" ht="12.75">
      <c r="B131" s="1" t="s">
        <v>128</v>
      </c>
    </row>
    <row r="133" ht="12.75">
      <c r="B133" s="1" t="s">
        <v>71</v>
      </c>
    </row>
    <row r="134" spans="2:8" ht="12.75">
      <c r="B134" s="1" t="s">
        <v>10</v>
      </c>
      <c r="D134" s="2">
        <v>2</v>
      </c>
      <c r="F134" s="52"/>
      <c r="G134" s="4">
        <v>285187.5</v>
      </c>
      <c r="H134" s="3">
        <f>D134*F134</f>
        <v>0</v>
      </c>
    </row>
    <row r="136" ht="12.75">
      <c r="B136" s="28" t="s">
        <v>142</v>
      </c>
    </row>
    <row r="137" ht="12.75">
      <c r="B137" s="28"/>
    </row>
    <row r="138" spans="2:6" s="19" customFormat="1" ht="12.75">
      <c r="B138" s="1" t="s">
        <v>135</v>
      </c>
      <c r="D138" s="20"/>
      <c r="F138" s="58"/>
    </row>
    <row r="139" spans="2:6" s="19" customFormat="1" ht="12.75">
      <c r="B139" s="24" t="s">
        <v>68</v>
      </c>
      <c r="D139" s="20"/>
      <c r="F139" s="58"/>
    </row>
    <row r="140" ht="12.75">
      <c r="B140" s="1" t="s">
        <v>130</v>
      </c>
    </row>
    <row r="141" ht="12.75">
      <c r="B141" s="1" t="s">
        <v>69</v>
      </c>
    </row>
    <row r="142" ht="12.75">
      <c r="B142" s="1" t="s">
        <v>137</v>
      </c>
    </row>
    <row r="143" ht="12.75">
      <c r="B143" s="1" t="s">
        <v>131</v>
      </c>
    </row>
    <row r="144" ht="12.75">
      <c r="B144" s="1" t="s">
        <v>138</v>
      </c>
    </row>
    <row r="145" ht="12.75">
      <c r="B145" s="1" t="s">
        <v>139</v>
      </c>
    </row>
    <row r="146" ht="12.75">
      <c r="B146" s="1" t="s">
        <v>88</v>
      </c>
    </row>
    <row r="147" ht="12.75">
      <c r="B147" s="1" t="s">
        <v>129</v>
      </c>
    </row>
    <row r="148" ht="12.75">
      <c r="B148" s="1" t="s">
        <v>128</v>
      </c>
    </row>
    <row r="150" ht="12.75">
      <c r="B150" s="1" t="s">
        <v>72</v>
      </c>
    </row>
    <row r="151" spans="2:8" ht="12.75">
      <c r="B151" s="1" t="s">
        <v>10</v>
      </c>
      <c r="D151" s="2">
        <v>3</v>
      </c>
      <c r="F151" s="52"/>
      <c r="G151" s="4">
        <v>285187.5</v>
      </c>
      <c r="H151" s="3">
        <f>D151*F151</f>
        <v>0</v>
      </c>
    </row>
    <row r="152" spans="6:8" ht="12.75">
      <c r="F152" s="52"/>
      <c r="G152" s="4"/>
      <c r="H152" s="3"/>
    </row>
    <row r="153" spans="6:8" ht="12.75">
      <c r="F153" s="52"/>
      <c r="G153" s="4"/>
      <c r="H153" s="3"/>
    </row>
    <row r="155" ht="12.75">
      <c r="B155" s="28" t="s">
        <v>143</v>
      </c>
    </row>
    <row r="156" ht="12.75">
      <c r="B156" s="28"/>
    </row>
    <row r="157" spans="2:6" s="19" customFormat="1" ht="12.75">
      <c r="B157" s="1" t="s">
        <v>140</v>
      </c>
      <c r="D157" s="20"/>
      <c r="F157" s="58"/>
    </row>
    <row r="158" ht="12.75">
      <c r="B158" s="1" t="s">
        <v>141</v>
      </c>
    </row>
    <row r="159" ht="12.75">
      <c r="B159" s="1" t="s">
        <v>144</v>
      </c>
    </row>
    <row r="160" ht="12.75">
      <c r="B160" s="1" t="s">
        <v>145</v>
      </c>
    </row>
    <row r="161" ht="12.75">
      <c r="B161" s="1" t="s">
        <v>88</v>
      </c>
    </row>
    <row r="162" ht="12.75">
      <c r="B162" s="1" t="s">
        <v>129</v>
      </c>
    </row>
    <row r="163" ht="12.75">
      <c r="B163" s="1" t="s">
        <v>128</v>
      </c>
    </row>
    <row r="165" ht="12.75">
      <c r="B165" s="1" t="s">
        <v>70</v>
      </c>
    </row>
    <row r="166" spans="2:8" ht="12.75">
      <c r="B166" s="1" t="s">
        <v>10</v>
      </c>
      <c r="D166" s="2">
        <v>1</v>
      </c>
      <c r="F166" s="52"/>
      <c r="G166" s="4">
        <v>285187.5</v>
      </c>
      <c r="H166" s="3">
        <f>D166*F166</f>
        <v>0</v>
      </c>
    </row>
    <row r="167" spans="6:8" ht="12.75">
      <c r="F167" s="52"/>
      <c r="G167" s="4"/>
      <c r="H167" s="3"/>
    </row>
    <row r="168" spans="1:2" ht="12.75">
      <c r="A168" s="1">
        <v>2</v>
      </c>
      <c r="B168" s="1" t="s">
        <v>79</v>
      </c>
    </row>
    <row r="169" ht="12.75">
      <c r="B169" s="1" t="s">
        <v>73</v>
      </c>
    </row>
    <row r="170" ht="12.75">
      <c r="B170" s="1" t="s">
        <v>74</v>
      </c>
    </row>
    <row r="171" ht="12.75">
      <c r="B171" s="1" t="s">
        <v>75</v>
      </c>
    </row>
    <row r="172" ht="12.75">
      <c r="B172" s="1" t="s">
        <v>76</v>
      </c>
    </row>
    <row r="173" ht="12.75">
      <c r="B173" s="1" t="s">
        <v>77</v>
      </c>
    </row>
    <row r="174" ht="12.75">
      <c r="B174" s="1" t="s">
        <v>84</v>
      </c>
    </row>
    <row r="176" ht="12.75">
      <c r="B176" s="1" t="s">
        <v>78</v>
      </c>
    </row>
    <row r="177" ht="12.75">
      <c r="B177" s="1" t="s">
        <v>80</v>
      </c>
    </row>
    <row r="178" ht="12.75">
      <c r="B178" s="1" t="s">
        <v>81</v>
      </c>
    </row>
    <row r="179" ht="12.75">
      <c r="B179" s="1" t="s">
        <v>82</v>
      </c>
    </row>
    <row r="180" spans="2:6" s="19" customFormat="1" ht="12.75">
      <c r="B180" s="1" t="s">
        <v>83</v>
      </c>
      <c r="D180" s="20"/>
      <c r="F180" s="58"/>
    </row>
    <row r="181" spans="2:6" s="19" customFormat="1" ht="12.75">
      <c r="B181" s="1"/>
      <c r="D181" s="20"/>
      <c r="F181" s="58"/>
    </row>
    <row r="182" spans="2:8" s="24" customFormat="1" ht="12.75">
      <c r="B182" s="24" t="s">
        <v>10</v>
      </c>
      <c r="D182" s="25">
        <v>2</v>
      </c>
      <c r="F182" s="64"/>
      <c r="G182" s="27">
        <v>285187.5</v>
      </c>
      <c r="H182" s="26">
        <f>D182*F182</f>
        <v>0</v>
      </c>
    </row>
    <row r="184" ht="12.75">
      <c r="B184" s="1" t="s">
        <v>85</v>
      </c>
    </row>
    <row r="185" ht="12.75">
      <c r="B185" s="1" t="s">
        <v>86</v>
      </c>
    </row>
    <row r="186" ht="12.75">
      <c r="B186" s="1" t="s">
        <v>87</v>
      </c>
    </row>
    <row r="187" spans="2:6" s="19" customFormat="1" ht="12.75">
      <c r="B187" s="1" t="s">
        <v>83</v>
      </c>
      <c r="D187" s="20"/>
      <c r="F187" s="58"/>
    </row>
    <row r="188" spans="2:6" s="19" customFormat="1" ht="12.75">
      <c r="B188" s="1"/>
      <c r="D188" s="20"/>
      <c r="F188" s="58"/>
    </row>
    <row r="189" spans="2:8" ht="12.75">
      <c r="B189" s="11" t="s">
        <v>10</v>
      </c>
      <c r="C189" s="11"/>
      <c r="D189" s="12">
        <v>3</v>
      </c>
      <c r="E189" s="11"/>
      <c r="F189" s="51"/>
      <c r="G189" s="11">
        <v>285187.5</v>
      </c>
      <c r="H189" s="15">
        <f>D189*F189</f>
        <v>0</v>
      </c>
    </row>
    <row r="191" spans="6:8" ht="12.75">
      <c r="F191" s="50" t="s">
        <v>28</v>
      </c>
      <c r="H191" s="15">
        <f>SUM(H99:H190)</f>
        <v>0</v>
      </c>
    </row>
    <row r="192" spans="6:8" ht="12.75">
      <c r="F192" s="52"/>
      <c r="G192" s="4"/>
      <c r="H192" s="3"/>
    </row>
    <row r="193" spans="2:12" ht="15">
      <c r="B193" s="5" t="s">
        <v>89</v>
      </c>
      <c r="J193" s="6"/>
      <c r="K193" s="7"/>
      <c r="L193" s="8"/>
    </row>
    <row r="194" spans="2:8" ht="12.75">
      <c r="B194" s="1" t="s">
        <v>90</v>
      </c>
      <c r="F194" s="52"/>
      <c r="G194" s="4"/>
      <c r="H194" s="3"/>
    </row>
    <row r="195" spans="6:8" ht="12.75">
      <c r="F195" s="52"/>
      <c r="G195" s="4"/>
      <c r="H195" s="3"/>
    </row>
    <row r="196" spans="1:2" ht="12.75">
      <c r="A196" s="1">
        <v>1</v>
      </c>
      <c r="B196" s="1" t="s">
        <v>91</v>
      </c>
    </row>
    <row r="197" ht="12.75">
      <c r="B197" s="1" t="s">
        <v>94</v>
      </c>
    </row>
    <row r="198" ht="12.75">
      <c r="B198" s="1" t="s">
        <v>92</v>
      </c>
    </row>
    <row r="199" ht="12.75">
      <c r="B199" s="1" t="s">
        <v>93</v>
      </c>
    </row>
    <row r="200" spans="2:8" ht="12.75">
      <c r="B200" s="1" t="s">
        <v>7</v>
      </c>
      <c r="D200" s="2">
        <f>(3.09*4+2.6*6+2.84*10+2.6*2+1.8*2)*0.5</f>
        <v>32.58</v>
      </c>
      <c r="F200" s="52"/>
      <c r="G200" s="4">
        <v>285187.5</v>
      </c>
      <c r="H200" s="3">
        <f>D200*F200</f>
        <v>0</v>
      </c>
    </row>
    <row r="202" spans="1:2" ht="12.75">
      <c r="A202" s="1">
        <v>2</v>
      </c>
      <c r="B202" s="1" t="s">
        <v>95</v>
      </c>
    </row>
    <row r="203" ht="12.75">
      <c r="B203" s="1" t="s">
        <v>96</v>
      </c>
    </row>
    <row r="204" ht="12.75">
      <c r="B204" s="1" t="s">
        <v>97</v>
      </c>
    </row>
    <row r="205" ht="12.75">
      <c r="B205" s="1" t="s">
        <v>93</v>
      </c>
    </row>
    <row r="206" spans="2:8" ht="12.75">
      <c r="B206" s="11" t="s">
        <v>7</v>
      </c>
      <c r="C206" s="11"/>
      <c r="D206" s="12">
        <f>(3.09*4+2.6*6+2.84*10+2.6*2+1.8*2)*0.3</f>
        <v>19.548</v>
      </c>
      <c r="E206" s="11"/>
      <c r="F206" s="51"/>
      <c r="G206" s="11">
        <v>285187.5</v>
      </c>
      <c r="H206" s="15">
        <f>D206*F206</f>
        <v>0</v>
      </c>
    </row>
    <row r="208" spans="2:8" ht="12.75">
      <c r="B208" s="4"/>
      <c r="C208" s="4"/>
      <c r="D208" s="16"/>
      <c r="E208" s="4"/>
      <c r="F208" s="50" t="s">
        <v>28</v>
      </c>
      <c r="H208" s="15">
        <f>SUM(H193:H207)</f>
        <v>0</v>
      </c>
    </row>
    <row r="209" spans="2:8" ht="12.75">
      <c r="B209" s="4"/>
      <c r="C209" s="4"/>
      <c r="D209" s="16"/>
      <c r="E209" s="4"/>
      <c r="F209" s="52"/>
      <c r="G209" s="4"/>
      <c r="H209" s="3"/>
    </row>
    <row r="210" spans="2:8" ht="12.75">
      <c r="B210" s="4"/>
      <c r="C210" s="4"/>
      <c r="D210" s="16"/>
      <c r="E210" s="4"/>
      <c r="F210" s="52"/>
      <c r="G210" s="4"/>
      <c r="H210" s="3"/>
    </row>
    <row r="211" spans="2:8" ht="12.75">
      <c r="B211" s="4"/>
      <c r="C211" s="4"/>
      <c r="D211" s="16"/>
      <c r="E211" s="4"/>
      <c r="F211" s="52"/>
      <c r="G211" s="4"/>
      <c r="H211" s="3"/>
    </row>
    <row r="212" spans="2:8" ht="12.75">
      <c r="B212" s="4"/>
      <c r="C212" s="4"/>
      <c r="D212" s="16"/>
      <c r="E212" s="4"/>
      <c r="F212" s="52"/>
      <c r="G212" s="4"/>
      <c r="H212" s="3"/>
    </row>
    <row r="213" spans="2:8" ht="12.75">
      <c r="B213" s="4"/>
      <c r="C213" s="4"/>
      <c r="D213" s="16"/>
      <c r="E213" s="4"/>
      <c r="F213" s="52"/>
      <c r="G213" s="4"/>
      <c r="H213" s="3"/>
    </row>
    <row r="214" ht="12.75">
      <c r="B214" s="5" t="s">
        <v>112</v>
      </c>
    </row>
    <row r="215" ht="12.75">
      <c r="B215" s="5"/>
    </row>
    <row r="216" spans="1:8" s="21" customFormat="1" ht="15">
      <c r="A216" s="5" t="s">
        <v>8</v>
      </c>
      <c r="B216" s="5"/>
      <c r="D216" s="22"/>
      <c r="F216" s="59"/>
      <c r="G216" s="7"/>
      <c r="H216" s="8"/>
    </row>
    <row r="217" ht="12.75">
      <c r="A217" s="1" t="s">
        <v>18</v>
      </c>
    </row>
    <row r="218" ht="12.75">
      <c r="A218" s="1" t="s">
        <v>14</v>
      </c>
    </row>
    <row r="219" ht="12.75">
      <c r="A219" s="1" t="s">
        <v>33</v>
      </c>
    </row>
    <row r="220" ht="12.75">
      <c r="A220" s="1" t="s">
        <v>34</v>
      </c>
    </row>
    <row r="222" ht="12.75">
      <c r="A222" s="1" t="s">
        <v>9</v>
      </c>
    </row>
    <row r="223" ht="12.75">
      <c r="A223" s="1" t="s">
        <v>2</v>
      </c>
    </row>
    <row r="224" ht="12.75">
      <c r="A224" s="1" t="s">
        <v>19</v>
      </c>
    </row>
    <row r="225" ht="12.75">
      <c r="A225" s="1" t="s">
        <v>4</v>
      </c>
    </row>
    <row r="226" spans="1:8" ht="12.75">
      <c r="A226" s="1" t="s">
        <v>16</v>
      </c>
      <c r="H226" s="9"/>
    </row>
    <row r="227" spans="1:8" ht="12.75">
      <c r="A227" s="1" t="s">
        <v>15</v>
      </c>
      <c r="H227" s="9"/>
    </row>
    <row r="228" spans="1:8" ht="12.75">
      <c r="A228" s="1" t="s">
        <v>32</v>
      </c>
      <c r="H228" s="9"/>
    </row>
    <row r="229" spans="2:12" ht="15">
      <c r="B229" s="5"/>
      <c r="H229" s="9"/>
      <c r="J229" s="10"/>
      <c r="K229" s="10"/>
      <c r="L229" s="10"/>
    </row>
    <row r="230" spans="2:12" ht="15">
      <c r="B230" s="5" t="s">
        <v>115</v>
      </c>
      <c r="H230" s="9"/>
      <c r="J230" s="10"/>
      <c r="K230" s="10"/>
      <c r="L230" s="10"/>
    </row>
    <row r="231" spans="2:12" ht="15">
      <c r="B231" s="5" t="s">
        <v>36</v>
      </c>
      <c r="H231" s="23">
        <f>+H266</f>
        <v>0</v>
      </c>
      <c r="J231" s="10"/>
      <c r="K231" s="10"/>
      <c r="L231" s="10"/>
    </row>
    <row r="232" spans="2:12" ht="15">
      <c r="B232" s="5" t="s">
        <v>59</v>
      </c>
      <c r="H232" s="23">
        <f>+H276</f>
        <v>0</v>
      </c>
      <c r="J232" s="10"/>
      <c r="K232" s="10"/>
      <c r="L232" s="10"/>
    </row>
    <row r="233" spans="2:12" ht="15">
      <c r="B233" s="31" t="s">
        <v>62</v>
      </c>
      <c r="C233" s="4"/>
      <c r="D233" s="16"/>
      <c r="E233" s="4"/>
      <c r="F233" s="60"/>
      <c r="G233" s="4"/>
      <c r="H233" s="32">
        <f>+H368</f>
        <v>0</v>
      </c>
      <c r="J233" s="10"/>
      <c r="K233" s="10"/>
      <c r="L233" s="10"/>
    </row>
    <row r="234" spans="2:12" ht="15">
      <c r="B234" s="29" t="s">
        <v>98</v>
      </c>
      <c r="C234" s="11"/>
      <c r="D234" s="12"/>
      <c r="E234" s="11"/>
      <c r="F234" s="61"/>
      <c r="G234" s="11"/>
      <c r="H234" s="30">
        <f>+H388</f>
        <v>0</v>
      </c>
      <c r="J234" s="10"/>
      <c r="K234" s="10"/>
      <c r="L234" s="10"/>
    </row>
    <row r="235" spans="2:12" ht="15">
      <c r="B235" s="5"/>
      <c r="H235" s="35">
        <f>+H231+H232+H233+H234</f>
        <v>0</v>
      </c>
      <c r="J235" s="10"/>
      <c r="K235" s="10"/>
      <c r="L235" s="10"/>
    </row>
    <row r="236" spans="2:12" ht="15">
      <c r="B236" s="5"/>
      <c r="F236" s="62" t="s">
        <v>27</v>
      </c>
      <c r="G236" s="13"/>
      <c r="H236" s="33">
        <f>H235*0.22</f>
        <v>0</v>
      </c>
      <c r="J236" s="10"/>
      <c r="K236" s="10"/>
      <c r="L236" s="10"/>
    </row>
    <row r="237" spans="2:12" ht="15.75" thickBot="1">
      <c r="B237" s="5"/>
      <c r="F237" s="63" t="s">
        <v>5</v>
      </c>
      <c r="G237" s="14"/>
      <c r="H237" s="34">
        <f>+H235+H236</f>
        <v>0</v>
      </c>
      <c r="J237" s="10"/>
      <c r="K237" s="10"/>
      <c r="L237" s="10"/>
    </row>
    <row r="238" spans="2:12" ht="15.75" thickTop="1">
      <c r="B238" s="5"/>
      <c r="F238" s="59"/>
      <c r="G238" s="7"/>
      <c r="H238" s="8"/>
      <c r="J238" s="10"/>
      <c r="K238" s="10"/>
      <c r="L238" s="10"/>
    </row>
    <row r="239" spans="2:12" ht="15">
      <c r="B239" s="5" t="s">
        <v>35</v>
      </c>
      <c r="J239" s="6"/>
      <c r="K239" s="7"/>
      <c r="L239" s="8"/>
    </row>
    <row r="240" spans="2:12" ht="15">
      <c r="B240" s="1" t="s">
        <v>45</v>
      </c>
      <c r="J240" s="6"/>
      <c r="K240" s="7"/>
      <c r="L240" s="8"/>
    </row>
    <row r="241" spans="2:12" ht="15">
      <c r="B241" s="1" t="s">
        <v>46</v>
      </c>
      <c r="J241" s="6"/>
      <c r="K241" s="7"/>
      <c r="L241" s="8"/>
    </row>
    <row r="242" spans="2:12" ht="15">
      <c r="B242" s="1" t="s">
        <v>47</v>
      </c>
      <c r="J242" s="6"/>
      <c r="K242" s="7"/>
      <c r="L242" s="8"/>
    </row>
    <row r="243" spans="2:12" ht="15">
      <c r="B243" s="1" t="s">
        <v>48</v>
      </c>
      <c r="J243" s="6"/>
      <c r="K243" s="7"/>
      <c r="L243" s="8"/>
    </row>
    <row r="244" spans="2:12" ht="15">
      <c r="B244" s="1" t="s">
        <v>49</v>
      </c>
      <c r="J244" s="6"/>
      <c r="K244" s="7"/>
      <c r="L244" s="8"/>
    </row>
    <row r="245" spans="10:12" ht="15">
      <c r="J245" s="6"/>
      <c r="K245" s="7"/>
      <c r="L245" s="8"/>
    </row>
    <row r="246" spans="1:2" ht="12.75">
      <c r="A246" s="1">
        <v>1</v>
      </c>
      <c r="B246" s="1" t="s">
        <v>50</v>
      </c>
    </row>
    <row r="247" ht="12.75">
      <c r="B247" s="1" t="s">
        <v>51</v>
      </c>
    </row>
    <row r="248" ht="12.75">
      <c r="B248" s="1" t="s">
        <v>52</v>
      </c>
    </row>
    <row r="249" ht="12.75">
      <c r="B249" s="1" t="s">
        <v>53</v>
      </c>
    </row>
    <row r="251" ht="12.75">
      <c r="B251" s="1" t="s">
        <v>54</v>
      </c>
    </row>
    <row r="252" spans="2:8" ht="12.75">
      <c r="B252" s="1" t="s">
        <v>10</v>
      </c>
      <c r="D252" s="2">
        <v>2</v>
      </c>
      <c r="F252" s="52"/>
      <c r="G252" s="4">
        <v>285187.5</v>
      </c>
      <c r="H252" s="3">
        <f>D252*F252</f>
        <v>0</v>
      </c>
    </row>
    <row r="253" ht="12.75">
      <c r="B253" s="1" t="s">
        <v>55</v>
      </c>
    </row>
    <row r="254" spans="2:8" ht="12.75">
      <c r="B254" s="1" t="s">
        <v>10</v>
      </c>
      <c r="D254" s="2">
        <v>4</v>
      </c>
      <c r="F254" s="52"/>
      <c r="G254" s="4">
        <v>285187.5</v>
      </c>
      <c r="H254" s="3">
        <f>D254*F254</f>
        <v>0</v>
      </c>
    </row>
    <row r="255" ht="12.75">
      <c r="B255" s="1" t="s">
        <v>113</v>
      </c>
    </row>
    <row r="256" spans="2:8" ht="12.75">
      <c r="B256" s="1" t="s">
        <v>10</v>
      </c>
      <c r="D256" s="2">
        <v>1</v>
      </c>
      <c r="F256" s="52"/>
      <c r="G256" s="4">
        <v>285187.5</v>
      </c>
      <c r="H256" s="3">
        <f>D256*F256</f>
        <v>0</v>
      </c>
    </row>
    <row r="258" spans="1:6" s="5" customFormat="1" ht="12.75">
      <c r="A258" s="5">
        <v>2</v>
      </c>
      <c r="B258" s="1" t="s">
        <v>101</v>
      </c>
      <c r="D258" s="36"/>
      <c r="F258" s="53"/>
    </row>
    <row r="259" ht="12.75">
      <c r="B259" s="1" t="s">
        <v>102</v>
      </c>
    </row>
    <row r="261" ht="12.75">
      <c r="B261" s="1" t="s">
        <v>57</v>
      </c>
    </row>
    <row r="262" spans="2:8" ht="12.75">
      <c r="B262" s="1" t="s">
        <v>10</v>
      </c>
      <c r="D262" s="2">
        <v>2</v>
      </c>
      <c r="F262" s="52"/>
      <c r="G262" s="4">
        <v>285187.5</v>
      </c>
      <c r="H262" s="3">
        <f>D262*F262</f>
        <v>0</v>
      </c>
    </row>
    <row r="263" ht="12.75">
      <c r="B263" s="1" t="s">
        <v>58</v>
      </c>
    </row>
    <row r="264" spans="2:8" s="37" customFormat="1" ht="12.75">
      <c r="B264" s="38" t="s">
        <v>10</v>
      </c>
      <c r="C264" s="38"/>
      <c r="D264" s="39">
        <v>4</v>
      </c>
      <c r="E264" s="38"/>
      <c r="F264" s="54"/>
      <c r="G264" s="38">
        <v>285187.5</v>
      </c>
      <c r="H264" s="40">
        <f>D264*F264</f>
        <v>0</v>
      </c>
    </row>
    <row r="265" spans="2:8" s="37" customFormat="1" ht="12.75">
      <c r="B265" s="41"/>
      <c r="C265" s="41"/>
      <c r="D265" s="42"/>
      <c r="E265" s="41"/>
      <c r="F265" s="55"/>
      <c r="G265" s="41"/>
      <c r="H265" s="43"/>
    </row>
    <row r="266" spans="6:8" s="37" customFormat="1" ht="12.75">
      <c r="F266" s="56" t="s">
        <v>28</v>
      </c>
      <c r="H266" s="40">
        <f>SUM(H239:H264)</f>
        <v>0</v>
      </c>
    </row>
    <row r="267" spans="6:8" s="37" customFormat="1" ht="12.75">
      <c r="F267" s="56"/>
      <c r="H267" s="43"/>
    </row>
    <row r="268" spans="6:8" s="37" customFormat="1" ht="12.75">
      <c r="F268" s="56"/>
      <c r="H268" s="43"/>
    </row>
    <row r="269" spans="2:12" s="37" customFormat="1" ht="15">
      <c r="B269" s="28" t="s">
        <v>59</v>
      </c>
      <c r="D269" s="44"/>
      <c r="F269" s="56"/>
      <c r="J269" s="45"/>
      <c r="K269" s="46"/>
      <c r="L269" s="47"/>
    </row>
    <row r="270" spans="2:12" s="37" customFormat="1" ht="15">
      <c r="B270" s="28"/>
      <c r="D270" s="44"/>
      <c r="F270" s="56"/>
      <c r="J270" s="45"/>
      <c r="K270" s="46"/>
      <c r="L270" s="47"/>
    </row>
    <row r="271" spans="1:6" s="37" customFormat="1" ht="12.75">
      <c r="A271" s="37">
        <v>1</v>
      </c>
      <c r="B271" s="37" t="s">
        <v>60</v>
      </c>
      <c r="D271" s="44"/>
      <c r="F271" s="56"/>
    </row>
    <row r="272" spans="2:6" s="37" customFormat="1" ht="12.75">
      <c r="B272" s="37" t="s">
        <v>61</v>
      </c>
      <c r="D272" s="44"/>
      <c r="F272" s="56"/>
    </row>
    <row r="273" spans="4:6" s="37" customFormat="1" ht="12.75">
      <c r="D273" s="44"/>
      <c r="F273" s="56"/>
    </row>
    <row r="274" spans="2:8" s="37" customFormat="1" ht="12.75">
      <c r="B274" s="38" t="s">
        <v>23</v>
      </c>
      <c r="C274" s="38"/>
      <c r="D274" s="39">
        <f>(3.9+3.9+2.8+2.8)*2+(2.6+2.6+2.8+2.8)*4+2.35+2.84*2</f>
        <v>78.03</v>
      </c>
      <c r="E274" s="38"/>
      <c r="F274" s="54"/>
      <c r="G274" s="38">
        <v>285187.5</v>
      </c>
      <c r="H274" s="40">
        <f>D274*F274</f>
        <v>0</v>
      </c>
    </row>
    <row r="275" spans="4:6" s="37" customFormat="1" ht="12.75">
      <c r="D275" s="44"/>
      <c r="F275" s="56"/>
    </row>
    <row r="276" spans="4:8" s="37" customFormat="1" ht="12.75">
      <c r="D276" s="44"/>
      <c r="F276" s="56" t="s">
        <v>28</v>
      </c>
      <c r="H276" s="40">
        <f>SUM(H269:H274)</f>
        <v>0</v>
      </c>
    </row>
    <row r="277" spans="4:6" s="37" customFormat="1" ht="12.75">
      <c r="D277" s="44"/>
      <c r="F277" s="56"/>
    </row>
    <row r="278" spans="4:6" s="37" customFormat="1" ht="12.75">
      <c r="D278" s="44"/>
      <c r="F278" s="56"/>
    </row>
    <row r="279" spans="2:12" s="37" customFormat="1" ht="15">
      <c r="B279" s="28" t="s">
        <v>62</v>
      </c>
      <c r="D279" s="44"/>
      <c r="F279" s="56"/>
      <c r="J279" s="45"/>
      <c r="K279" s="46"/>
      <c r="L279" s="47"/>
    </row>
    <row r="280" spans="2:12" s="37" customFormat="1" ht="15">
      <c r="B280" s="28"/>
      <c r="D280" s="44"/>
      <c r="F280" s="56"/>
      <c r="J280" s="45"/>
      <c r="K280" s="46"/>
      <c r="L280" s="47"/>
    </row>
    <row r="281" spans="2:6" s="37" customFormat="1" ht="12.75">
      <c r="B281" s="37" t="s">
        <v>63</v>
      </c>
      <c r="D281" s="44"/>
      <c r="F281" s="56"/>
    </row>
    <row r="282" spans="2:6" s="37" customFormat="1" ht="12.75">
      <c r="B282" s="37" t="s">
        <v>64</v>
      </c>
      <c r="D282" s="44"/>
      <c r="F282" s="56"/>
    </row>
    <row r="283" spans="2:6" s="37" customFormat="1" ht="12.75">
      <c r="B283" s="37" t="s">
        <v>65</v>
      </c>
      <c r="D283" s="44"/>
      <c r="F283" s="56"/>
    </row>
    <row r="284" spans="4:6" s="37" customFormat="1" ht="12.75">
      <c r="D284" s="44"/>
      <c r="F284" s="56"/>
    </row>
    <row r="285" spans="1:6" s="37" customFormat="1" ht="12.75">
      <c r="A285" s="37">
        <v>1</v>
      </c>
      <c r="B285" s="1" t="s">
        <v>66</v>
      </c>
      <c r="D285" s="44"/>
      <c r="F285" s="56"/>
    </row>
    <row r="286" spans="2:6" s="37" customFormat="1" ht="12.75">
      <c r="B286" s="1" t="s">
        <v>116</v>
      </c>
      <c r="D286" s="44"/>
      <c r="F286" s="56"/>
    </row>
    <row r="287" spans="2:6" s="37" customFormat="1" ht="12.75">
      <c r="B287" s="1" t="s">
        <v>117</v>
      </c>
      <c r="D287" s="44"/>
      <c r="F287" s="56"/>
    </row>
    <row r="288" ht="12.75">
      <c r="B288" s="1" t="s">
        <v>118</v>
      </c>
    </row>
    <row r="289" ht="12.75">
      <c r="B289" s="1" t="s">
        <v>119</v>
      </c>
    </row>
    <row r="290" ht="12.75">
      <c r="B290" s="1" t="s">
        <v>120</v>
      </c>
    </row>
    <row r="291" ht="12.75">
      <c r="B291" s="1" t="s">
        <v>127</v>
      </c>
    </row>
    <row r="292" ht="12.75">
      <c r="B292" s="1" t="s">
        <v>121</v>
      </c>
    </row>
    <row r="293" ht="12.75">
      <c r="B293" s="1" t="s">
        <v>125</v>
      </c>
    </row>
    <row r="294" ht="12.75">
      <c r="B294" s="1" t="s">
        <v>123</v>
      </c>
    </row>
    <row r="295" ht="12.75">
      <c r="B295" s="1" t="s">
        <v>124</v>
      </c>
    </row>
    <row r="296" ht="12.75">
      <c r="B296" s="1" t="s">
        <v>126</v>
      </c>
    </row>
    <row r="299" ht="12.75">
      <c r="B299" s="28" t="s">
        <v>122</v>
      </c>
    </row>
    <row r="300" ht="12.75">
      <c r="B300" s="28"/>
    </row>
    <row r="301" ht="12.75">
      <c r="B301" s="1" t="s">
        <v>135</v>
      </c>
    </row>
    <row r="302" ht="12.75">
      <c r="B302" s="24" t="s">
        <v>68</v>
      </c>
    </row>
    <row r="303" ht="12.75">
      <c r="B303" s="1" t="s">
        <v>130</v>
      </c>
    </row>
    <row r="304" ht="12.75">
      <c r="B304" s="1" t="s">
        <v>69</v>
      </c>
    </row>
    <row r="305" ht="12.75">
      <c r="B305" s="1" t="s">
        <v>136</v>
      </c>
    </row>
    <row r="306" ht="12.75">
      <c r="B306" s="1" t="s">
        <v>131</v>
      </c>
    </row>
    <row r="307" ht="12.75">
      <c r="B307" s="1" t="s">
        <v>133</v>
      </c>
    </row>
    <row r="308" ht="12.75">
      <c r="B308" s="1" t="s">
        <v>132</v>
      </c>
    </row>
    <row r="309" ht="12.75">
      <c r="B309" s="1" t="s">
        <v>134</v>
      </c>
    </row>
    <row r="310" ht="12.75">
      <c r="B310" s="1" t="s">
        <v>129</v>
      </c>
    </row>
    <row r="311" ht="12.75">
      <c r="B311" s="1" t="s">
        <v>128</v>
      </c>
    </row>
    <row r="313" ht="12.75">
      <c r="B313" s="1" t="s">
        <v>71</v>
      </c>
    </row>
    <row r="314" spans="2:8" ht="12.75">
      <c r="B314" s="1" t="s">
        <v>10</v>
      </c>
      <c r="D314" s="2">
        <v>2</v>
      </c>
      <c r="F314" s="52"/>
      <c r="G314" s="4">
        <v>285187.5</v>
      </c>
      <c r="H314" s="3">
        <f>D314*F314</f>
        <v>0</v>
      </c>
    </row>
    <row r="318" ht="12.75">
      <c r="B318" s="28" t="s">
        <v>142</v>
      </c>
    </row>
    <row r="319" ht="12.75">
      <c r="B319" s="28"/>
    </row>
    <row r="320" ht="12.75">
      <c r="B320" s="1" t="s">
        <v>135</v>
      </c>
    </row>
    <row r="321" ht="12.75">
      <c r="B321" s="24" t="s">
        <v>68</v>
      </c>
    </row>
    <row r="322" ht="12.75">
      <c r="B322" s="1" t="s">
        <v>130</v>
      </c>
    </row>
    <row r="323" ht="12.75">
      <c r="B323" s="1" t="s">
        <v>69</v>
      </c>
    </row>
    <row r="324" ht="12.75">
      <c r="B324" s="1" t="s">
        <v>137</v>
      </c>
    </row>
    <row r="325" ht="12.75">
      <c r="B325" s="1" t="s">
        <v>131</v>
      </c>
    </row>
    <row r="326" ht="12.75">
      <c r="B326" s="1" t="s">
        <v>138</v>
      </c>
    </row>
    <row r="327" ht="12.75">
      <c r="B327" s="1" t="s">
        <v>139</v>
      </c>
    </row>
    <row r="328" ht="12.75">
      <c r="B328" s="1" t="s">
        <v>88</v>
      </c>
    </row>
    <row r="329" ht="12.75">
      <c r="B329" s="1" t="s">
        <v>129</v>
      </c>
    </row>
    <row r="330" ht="12.75">
      <c r="B330" s="1" t="s">
        <v>128</v>
      </c>
    </row>
    <row r="331" ht="12.75">
      <c r="B331" s="1" t="s">
        <v>72</v>
      </c>
    </row>
    <row r="332" spans="2:8" ht="12.75">
      <c r="B332" s="1" t="s">
        <v>10</v>
      </c>
      <c r="D332" s="2">
        <v>4</v>
      </c>
      <c r="F332" s="52"/>
      <c r="G332" s="4">
        <v>285187.5</v>
      </c>
      <c r="H332" s="3">
        <f>D332*F332</f>
        <v>0</v>
      </c>
    </row>
    <row r="334" ht="12.75">
      <c r="B334" s="28" t="s">
        <v>148</v>
      </c>
    </row>
    <row r="335" ht="12.75">
      <c r="B335" s="28"/>
    </row>
    <row r="336" ht="12.75">
      <c r="B336" s="1" t="s">
        <v>146</v>
      </c>
    </row>
    <row r="337" ht="12.75">
      <c r="B337" s="24" t="s">
        <v>68</v>
      </c>
    </row>
    <row r="338" ht="12.75">
      <c r="B338" s="1" t="s">
        <v>130</v>
      </c>
    </row>
    <row r="339" ht="12.75">
      <c r="B339" s="1" t="s">
        <v>69</v>
      </c>
    </row>
    <row r="340" ht="12.75">
      <c r="B340" s="1" t="s">
        <v>147</v>
      </c>
    </row>
    <row r="341" ht="12.75">
      <c r="B341" s="1" t="s">
        <v>131</v>
      </c>
    </row>
    <row r="342" ht="12.75">
      <c r="B342" s="1" t="s">
        <v>133</v>
      </c>
    </row>
    <row r="343" ht="12.75">
      <c r="B343" s="1" t="s">
        <v>129</v>
      </c>
    </row>
    <row r="344" ht="12.75">
      <c r="B344" s="1" t="s">
        <v>128</v>
      </c>
    </row>
    <row r="346" ht="12.75">
      <c r="B346" s="1" t="s">
        <v>114</v>
      </c>
    </row>
    <row r="347" spans="2:8" ht="12.75">
      <c r="B347" s="1" t="s">
        <v>10</v>
      </c>
      <c r="D347" s="2">
        <v>1</v>
      </c>
      <c r="F347" s="52"/>
      <c r="G347" s="4">
        <v>285187.5</v>
      </c>
      <c r="H347" s="3">
        <f>D347*F347</f>
        <v>0</v>
      </c>
    </row>
    <row r="349" spans="1:2" ht="12.75">
      <c r="A349" s="1">
        <v>2</v>
      </c>
      <c r="B349" s="1" t="s">
        <v>103</v>
      </c>
    </row>
    <row r="350" ht="12.75">
      <c r="B350" s="1" t="s">
        <v>104</v>
      </c>
    </row>
    <row r="351" ht="12.75">
      <c r="B351" s="1" t="s">
        <v>149</v>
      </c>
    </row>
    <row r="352" ht="12.75">
      <c r="B352" s="1" t="s">
        <v>150</v>
      </c>
    </row>
    <row r="353" ht="12.75">
      <c r="B353" s="1" t="s">
        <v>152</v>
      </c>
    </row>
    <row r="354" ht="12.75">
      <c r="B354" s="1" t="s">
        <v>151</v>
      </c>
    </row>
    <row r="355" ht="12.75">
      <c r="B355" s="1" t="s">
        <v>105</v>
      </c>
    </row>
    <row r="356" ht="12.75">
      <c r="B356" s="1" t="s">
        <v>106</v>
      </c>
    </row>
    <row r="358" ht="12.75">
      <c r="B358" s="1" t="s">
        <v>67</v>
      </c>
    </row>
    <row r="359" ht="12.75">
      <c r="B359" s="1" t="s">
        <v>109</v>
      </c>
    </row>
    <row r="360" ht="12.75">
      <c r="B360" s="1" t="s">
        <v>110</v>
      </c>
    </row>
    <row r="361" spans="2:8" ht="12.75">
      <c r="B361" s="1" t="s">
        <v>10</v>
      </c>
      <c r="D361" s="2">
        <v>4</v>
      </c>
      <c r="F361" s="52"/>
      <c r="G361" s="4">
        <v>285187.5</v>
      </c>
      <c r="H361" s="3">
        <f>D361*F361</f>
        <v>0</v>
      </c>
    </row>
    <row r="363" ht="12.75">
      <c r="B363" s="1" t="s">
        <v>107</v>
      </c>
    </row>
    <row r="364" ht="12.75">
      <c r="B364" s="1" t="s">
        <v>108</v>
      </c>
    </row>
    <row r="365" ht="12.75">
      <c r="B365" s="1" t="s">
        <v>111</v>
      </c>
    </row>
    <row r="366" spans="2:8" ht="12.75">
      <c r="B366" s="11" t="s">
        <v>10</v>
      </c>
      <c r="C366" s="11"/>
      <c r="D366" s="12">
        <v>4</v>
      </c>
      <c r="E366" s="11"/>
      <c r="F366" s="51"/>
      <c r="G366" s="11">
        <v>285187.5</v>
      </c>
      <c r="H366" s="15">
        <f>D366*F366</f>
        <v>0</v>
      </c>
    </row>
    <row r="368" spans="6:8" ht="12.75">
      <c r="F368" s="50" t="s">
        <v>28</v>
      </c>
      <c r="H368" s="15">
        <f>SUM(H279:H367)</f>
        <v>0</v>
      </c>
    </row>
    <row r="369" spans="6:8" ht="12.75">
      <c r="F369" s="52"/>
      <c r="G369" s="4"/>
      <c r="H369" s="3"/>
    </row>
    <row r="370" spans="6:8" ht="12.75">
      <c r="F370" s="52"/>
      <c r="G370" s="4"/>
      <c r="H370" s="3"/>
    </row>
    <row r="371" spans="6:8" ht="12.75">
      <c r="F371" s="52"/>
      <c r="G371" s="4"/>
      <c r="H371" s="3"/>
    </row>
    <row r="372" spans="6:8" ht="12.75">
      <c r="F372" s="52"/>
      <c r="G372" s="4"/>
      <c r="H372" s="3"/>
    </row>
    <row r="373" spans="2:12" ht="15">
      <c r="B373" s="5" t="s">
        <v>89</v>
      </c>
      <c r="J373" s="6"/>
      <c r="K373" s="7"/>
      <c r="L373" s="8"/>
    </row>
    <row r="374" spans="2:8" ht="12.75">
      <c r="B374" s="1" t="s">
        <v>90</v>
      </c>
      <c r="F374" s="52"/>
      <c r="G374" s="4"/>
      <c r="H374" s="3"/>
    </row>
    <row r="375" spans="6:8" ht="12.75">
      <c r="F375" s="52"/>
      <c r="G375" s="4"/>
      <c r="H375" s="3"/>
    </row>
    <row r="376" spans="1:2" ht="12.75">
      <c r="A376" s="1">
        <v>1</v>
      </c>
      <c r="B376" s="1" t="s">
        <v>91</v>
      </c>
    </row>
    <row r="377" ht="12.75">
      <c r="B377" s="1" t="s">
        <v>94</v>
      </c>
    </row>
    <row r="378" ht="12.75">
      <c r="B378" s="1" t="s">
        <v>92</v>
      </c>
    </row>
    <row r="379" ht="12.75">
      <c r="B379" s="1" t="s">
        <v>93</v>
      </c>
    </row>
    <row r="380" spans="2:8" ht="12.75">
      <c r="B380" s="1" t="s">
        <v>7</v>
      </c>
      <c r="D380" s="2">
        <f>(3.09*4+2.6*8+2.84*14+2.35*2)*0.5</f>
        <v>38.809999999999995</v>
      </c>
      <c r="F380" s="52"/>
      <c r="G380" s="4">
        <v>285187.5</v>
      </c>
      <c r="H380" s="3">
        <f>D380*F380</f>
        <v>0</v>
      </c>
    </row>
    <row r="382" spans="1:2" ht="12.75">
      <c r="A382" s="1">
        <v>2</v>
      </c>
      <c r="B382" s="1" t="s">
        <v>95</v>
      </c>
    </row>
    <row r="383" ht="12.75">
      <c r="B383" s="1" t="s">
        <v>96</v>
      </c>
    </row>
    <row r="384" ht="12.75">
      <c r="B384" s="1" t="s">
        <v>97</v>
      </c>
    </row>
    <row r="385" ht="12.75">
      <c r="B385" s="1" t="s">
        <v>93</v>
      </c>
    </row>
    <row r="386" spans="2:8" ht="12.75">
      <c r="B386" s="11" t="s">
        <v>7</v>
      </c>
      <c r="C386" s="11"/>
      <c r="D386" s="12">
        <f>(3.09*4+2.6*8+2.84*14+2.35*2)*0.3</f>
        <v>23.285999999999998</v>
      </c>
      <c r="E386" s="11"/>
      <c r="F386" s="51"/>
      <c r="G386" s="11">
        <v>285187.5</v>
      </c>
      <c r="H386" s="15">
        <f>D386*F386</f>
        <v>0</v>
      </c>
    </row>
    <row r="388" spans="2:8" ht="12.75">
      <c r="B388" s="4"/>
      <c r="C388" s="4"/>
      <c r="D388" s="16"/>
      <c r="E388" s="4"/>
      <c r="F388" s="50" t="s">
        <v>28</v>
      </c>
      <c r="H388" s="15">
        <f>SUM(H373:H387)</f>
        <v>0</v>
      </c>
    </row>
    <row r="389" spans="4:6" s="19" customFormat="1" ht="12.75">
      <c r="D389" s="20"/>
      <c r="F389" s="58"/>
    </row>
  </sheetData>
  <sheetProtection password="CAF5" sheet="1" formatCells="0" formatColumns="0" formatRows="0" sort="0" autoFilter="0" pivotTables="0"/>
  <printOptions/>
  <pageMargins left="1.1811023622047245" right="0.7874015748031497" top="0.984251968503937" bottom="0.984251968503937" header="0.5118110236220472" footer="0.5118110236220472"/>
  <pageSetup horizontalDpi="120" verticalDpi="120" orientation="portrait" paperSize="9" r:id="rId1"/>
  <headerFooter alignWithMargins="0">
    <oddHeader xml:space="preserve">&amp;L </oddHeader>
    <oddFooter>&amp;LOŠ GLOBOKO popisi&amp;CStran &amp;P</oddFooter>
  </headerFooter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</dc:creator>
  <cp:keywords/>
  <dc:description/>
  <cp:lastModifiedBy>Vilma Zupančič</cp:lastModifiedBy>
  <cp:lastPrinted>2016-03-10T11:38:27Z</cp:lastPrinted>
  <dcterms:created xsi:type="dcterms:W3CDTF">1999-03-19T13:42:37Z</dcterms:created>
  <dcterms:modified xsi:type="dcterms:W3CDTF">2016-04-12T11:25:57Z</dcterms:modified>
  <cp:category/>
  <cp:version/>
  <cp:contentType/>
  <cp:contentStatus/>
</cp:coreProperties>
</file>