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1\ŠPORT\"/>
    </mc:Choice>
  </mc:AlternateContent>
  <xr:revisionPtr revIDLastSave="0" documentId="8_{B5160BB0-A7F0-4113-BB31-2B2EC8FBEB5A}" xr6:coauthVersionLast="46" xr6:coauthVersionMax="46" xr10:uidLastSave="{00000000-0000-0000-0000-000000000000}"/>
  <bookViews>
    <workbookView xWindow="-120" yWindow="-120" windowWidth="29040" windowHeight="15840" xr2:uid="{88B350CA-4D07-4AE5-A2DE-549CD3357B0A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E52" i="1"/>
  <c r="D52" i="1"/>
  <c r="C52" i="1"/>
  <c r="J52" i="1" s="1"/>
  <c r="G51" i="1"/>
  <c r="F51" i="1"/>
  <c r="E51" i="1"/>
  <c r="D51" i="1"/>
  <c r="C51" i="1"/>
  <c r="J51" i="1" s="1"/>
  <c r="J50" i="1"/>
  <c r="F49" i="1"/>
  <c r="E49" i="1"/>
  <c r="D49" i="1"/>
  <c r="C49" i="1"/>
  <c r="J49" i="1" s="1"/>
  <c r="F48" i="1"/>
  <c r="E48" i="1"/>
  <c r="D48" i="1"/>
  <c r="C48" i="1"/>
  <c r="J48" i="1" s="1"/>
  <c r="E47" i="1"/>
  <c r="J47" i="1" s="1"/>
  <c r="E46" i="1"/>
  <c r="D46" i="1"/>
  <c r="C46" i="1"/>
  <c r="J46" i="1" s="1"/>
  <c r="J45" i="1"/>
  <c r="G44" i="1"/>
  <c r="F44" i="1"/>
  <c r="E44" i="1"/>
  <c r="D44" i="1"/>
  <c r="C44" i="1"/>
  <c r="J44" i="1" s="1"/>
  <c r="J43" i="1"/>
  <c r="E43" i="1"/>
  <c r="D43" i="1"/>
  <c r="C43" i="1"/>
  <c r="G42" i="1"/>
  <c r="F42" i="1"/>
  <c r="E42" i="1"/>
  <c r="D42" i="1"/>
  <c r="J42" i="1" s="1"/>
  <c r="C42" i="1"/>
  <c r="E41" i="1"/>
  <c r="D41" i="1"/>
  <c r="C41" i="1"/>
  <c r="J41" i="1" s="1"/>
  <c r="E40" i="1"/>
  <c r="D40" i="1"/>
  <c r="J40" i="1" s="1"/>
  <c r="F39" i="1"/>
  <c r="E39" i="1"/>
  <c r="D39" i="1"/>
  <c r="C39" i="1"/>
  <c r="J39" i="1" s="1"/>
  <c r="G38" i="1"/>
  <c r="F38" i="1"/>
  <c r="E38" i="1"/>
  <c r="D38" i="1"/>
  <c r="C38" i="1"/>
  <c r="J38" i="1" s="1"/>
  <c r="G37" i="1"/>
  <c r="F37" i="1"/>
  <c r="E37" i="1"/>
  <c r="D37" i="1"/>
  <c r="J37" i="1" s="1"/>
  <c r="C37" i="1"/>
  <c r="H36" i="1"/>
  <c r="G36" i="1"/>
  <c r="F36" i="1"/>
  <c r="E36" i="1"/>
  <c r="D36" i="1"/>
  <c r="C36" i="1"/>
  <c r="J36" i="1" s="1"/>
  <c r="G35" i="1"/>
  <c r="F35" i="1"/>
  <c r="E35" i="1"/>
  <c r="D35" i="1"/>
  <c r="J35" i="1" s="1"/>
  <c r="C35" i="1"/>
  <c r="G34" i="1"/>
  <c r="F34" i="1"/>
  <c r="E34" i="1"/>
  <c r="D34" i="1"/>
  <c r="C34" i="1"/>
  <c r="J34" i="1" s="1"/>
  <c r="G33" i="1"/>
  <c r="F33" i="1"/>
  <c r="E33" i="1"/>
  <c r="D33" i="1"/>
  <c r="C33" i="1"/>
  <c r="J33" i="1" s="1"/>
  <c r="G32" i="1"/>
  <c r="F32" i="1"/>
  <c r="E32" i="1"/>
  <c r="D32" i="1"/>
  <c r="C32" i="1"/>
  <c r="J32" i="1" s="1"/>
  <c r="G31" i="1"/>
  <c r="F31" i="1"/>
  <c r="E31" i="1"/>
  <c r="D31" i="1"/>
  <c r="C31" i="1"/>
  <c r="J31" i="1" s="1"/>
  <c r="F30" i="1"/>
  <c r="E30" i="1"/>
  <c r="D30" i="1"/>
  <c r="C30" i="1"/>
  <c r="J30" i="1" s="1"/>
  <c r="J29" i="1"/>
  <c r="E29" i="1"/>
  <c r="D29" i="1"/>
  <c r="C29" i="1"/>
  <c r="J28" i="1"/>
  <c r="E28" i="1"/>
  <c r="D28" i="1"/>
  <c r="G27" i="1"/>
  <c r="F27" i="1"/>
  <c r="E27" i="1"/>
  <c r="D27" i="1"/>
  <c r="C27" i="1"/>
  <c r="J27" i="1" s="1"/>
  <c r="G26" i="1"/>
  <c r="F26" i="1"/>
  <c r="E26" i="1"/>
  <c r="D26" i="1"/>
  <c r="C26" i="1"/>
  <c r="J26" i="1" s="1"/>
  <c r="H25" i="1"/>
  <c r="J25" i="1" s="1"/>
  <c r="F24" i="1"/>
  <c r="E24" i="1"/>
  <c r="D24" i="1"/>
  <c r="J24" i="1" s="1"/>
  <c r="F23" i="1"/>
  <c r="E23" i="1"/>
  <c r="D23" i="1"/>
  <c r="C23" i="1"/>
  <c r="J23" i="1" s="1"/>
  <c r="G22" i="1"/>
  <c r="F22" i="1"/>
  <c r="E22" i="1"/>
  <c r="D22" i="1"/>
  <c r="C22" i="1"/>
  <c r="J22" i="1" s="1"/>
  <c r="F21" i="1"/>
  <c r="E21" i="1"/>
  <c r="D21" i="1"/>
  <c r="C21" i="1"/>
  <c r="J21" i="1" s="1"/>
  <c r="G20" i="1"/>
  <c r="F20" i="1"/>
  <c r="E20" i="1"/>
  <c r="D20" i="1"/>
  <c r="C20" i="1"/>
  <c r="J20" i="1" s="1"/>
  <c r="J19" i="1"/>
  <c r="J18" i="1"/>
  <c r="E18" i="1"/>
  <c r="D18" i="1"/>
  <c r="J17" i="1"/>
  <c r="E17" i="1"/>
  <c r="D17" i="1"/>
  <c r="C17" i="1"/>
  <c r="F16" i="1"/>
  <c r="E16" i="1"/>
  <c r="D16" i="1"/>
  <c r="C16" i="1"/>
  <c r="J16" i="1" s="1"/>
  <c r="J15" i="1"/>
  <c r="D15" i="1"/>
  <c r="C15" i="1"/>
  <c r="J14" i="1"/>
  <c r="E14" i="1"/>
  <c r="G13" i="1"/>
  <c r="E13" i="1"/>
  <c r="D13" i="1"/>
  <c r="J13" i="1" s="1"/>
  <c r="E12" i="1"/>
  <c r="D12" i="1"/>
  <c r="J12" i="1" s="1"/>
  <c r="J11" i="1"/>
  <c r="E11" i="1"/>
  <c r="D11" i="1"/>
  <c r="G10" i="1"/>
  <c r="F10" i="1"/>
  <c r="E10" i="1"/>
  <c r="D10" i="1"/>
  <c r="J10" i="1" s="1"/>
  <c r="C10" i="1"/>
  <c r="G9" i="1"/>
  <c r="E9" i="1"/>
  <c r="D9" i="1"/>
  <c r="J9" i="1" s="1"/>
  <c r="E8" i="1"/>
  <c r="D8" i="1"/>
  <c r="C8" i="1"/>
  <c r="J8" i="1" s="1"/>
  <c r="G7" i="1"/>
  <c r="F7" i="1"/>
  <c r="E7" i="1"/>
  <c r="D7" i="1"/>
  <c r="C7" i="1"/>
  <c r="J7" i="1" s="1"/>
  <c r="J6" i="1"/>
  <c r="E6" i="1"/>
  <c r="D6" i="1"/>
  <c r="C6" i="1"/>
  <c r="J5" i="1"/>
  <c r="G4" i="1"/>
  <c r="F4" i="1"/>
  <c r="E4" i="1"/>
  <c r="D4" i="1"/>
  <c r="J4" i="1" s="1"/>
  <c r="C4" i="1"/>
  <c r="F3" i="1"/>
  <c r="E3" i="1"/>
  <c r="D3" i="1"/>
  <c r="C3" i="1"/>
  <c r="J3" i="1" s="1"/>
  <c r="H2" i="1"/>
  <c r="H53" i="1" s="1"/>
  <c r="G2" i="1"/>
  <c r="G53" i="1" s="1"/>
  <c r="F2" i="1"/>
  <c r="F53" i="1" s="1"/>
  <c r="E2" i="1"/>
  <c r="J2" i="1" s="1"/>
  <c r="D2" i="1"/>
  <c r="D53" i="1" s="1"/>
  <c r="C2" i="1"/>
  <c r="C53" i="1" s="1"/>
  <c r="E53" i="1" l="1"/>
  <c r="J53" i="1" s="1"/>
</calcChain>
</file>

<file path=xl/sharedStrings.xml><?xml version="1.0" encoding="utf-8"?>
<sst xmlns="http://schemas.openxmlformats.org/spreadsheetml/2006/main" count="113" uniqueCount="113">
  <si>
    <t>Št. zadeve</t>
  </si>
  <si>
    <t>Prijavitelj</t>
  </si>
  <si>
    <t>Objekti skupaj</t>
  </si>
  <si>
    <t>Strokovni kader</t>
  </si>
  <si>
    <t>Delovanje društva</t>
  </si>
  <si>
    <t>Tekmovalni stroški</t>
  </si>
  <si>
    <t>Izobraževanje</t>
  </si>
  <si>
    <t>Publikacije</t>
  </si>
  <si>
    <t>Prireditve</t>
  </si>
  <si>
    <t>Skupaj</t>
  </si>
  <si>
    <t>6710-1/2021</t>
  </si>
  <si>
    <t>Karate klub Brežice</t>
  </si>
  <si>
    <t>6710-2/2021</t>
  </si>
  <si>
    <t>Thai boksing klub Brežice</t>
  </si>
  <si>
    <t>6710-3/2021</t>
  </si>
  <si>
    <t>Telovadno društvo Sokol Brežice</t>
  </si>
  <si>
    <t>6710-4/2021</t>
  </si>
  <si>
    <t>Športno društvo Sušica</t>
  </si>
  <si>
    <t>6710-5/2021</t>
  </si>
  <si>
    <t>Športno društvo Orlica Pišece</t>
  </si>
  <si>
    <t>6710-6/2021</t>
  </si>
  <si>
    <t>Kajak kanu klub Krško + Športna zveza Brežice</t>
  </si>
  <si>
    <t>6710-7/2021</t>
  </si>
  <si>
    <t>Golf klub Grad Mokrice</t>
  </si>
  <si>
    <t>6710-8/2021</t>
  </si>
  <si>
    <t>Športno društvo Kajak kanu Brežice</t>
  </si>
  <si>
    <t>6710-9/2021</t>
  </si>
  <si>
    <t>Tenis klub Brezina</t>
  </si>
  <si>
    <t>6710-10/2021</t>
  </si>
  <si>
    <t>Varstveno delovni center Krško Leskovec</t>
  </si>
  <si>
    <t>6710-11/2021</t>
  </si>
  <si>
    <t>Osnovna šola Maksa Pleteršnika Pišece</t>
  </si>
  <si>
    <t>6710-12/2021</t>
  </si>
  <si>
    <t>Planinsko društvo Brežice</t>
  </si>
  <si>
    <t>6710-13/2021</t>
  </si>
  <si>
    <t>Športno društvo Salta</t>
  </si>
  <si>
    <t>6710-14/2021</t>
  </si>
  <si>
    <t>Odbojkarsko društvo Brestanica + Športna zveza Brežice</t>
  </si>
  <si>
    <t>6710-15/2021</t>
  </si>
  <si>
    <t>Plesni klub Lukec Brežice</t>
  </si>
  <si>
    <t>6710-16/2021</t>
  </si>
  <si>
    <t>Klub za ritmično gimnastiko Ritem</t>
  </si>
  <si>
    <t>6710-17/2021</t>
  </si>
  <si>
    <t>Osnovna šola Globoko</t>
  </si>
  <si>
    <t>6710-18/2021</t>
  </si>
  <si>
    <t>Športna zveza Alpe-Donava-Jadran</t>
  </si>
  <si>
    <t>6710-19/2021</t>
  </si>
  <si>
    <t>Badminton klub Pišece</t>
  </si>
  <si>
    <t>6710-20/2021</t>
  </si>
  <si>
    <t>Strelski klub Brežice</t>
  </si>
  <si>
    <t>6710-21/2021</t>
  </si>
  <si>
    <t>Rokometni klub Brežice</t>
  </si>
  <si>
    <t>6710-22/2021</t>
  </si>
  <si>
    <t>Klub borilnih veščin MMA Brežice</t>
  </si>
  <si>
    <t>6710-23/2021</t>
  </si>
  <si>
    <t>Orientacijski klub Brežice</t>
  </si>
  <si>
    <t>6710-24/2021</t>
  </si>
  <si>
    <t>Športna zveza Brežice</t>
  </si>
  <si>
    <t>6710-25/2021</t>
  </si>
  <si>
    <t>Kajak kanu klub Čatež</t>
  </si>
  <si>
    <t>6710-26/2021</t>
  </si>
  <si>
    <t>Košarkarski klub Brežice</t>
  </si>
  <si>
    <t>6710-27/2021</t>
  </si>
  <si>
    <t>Invalid Združenje gibalno oviranih in oseb z invalidnostnjo Brežice</t>
  </si>
  <si>
    <t>6710-28/2021</t>
  </si>
  <si>
    <t>Društvo za cerebralno paralizo Posavja Sonček + Športna zveza Brežice</t>
  </si>
  <si>
    <t>6710-29/2021</t>
  </si>
  <si>
    <t>Športno kulturno društvo Mažoretke Dobova</t>
  </si>
  <si>
    <t>6710-30/2021</t>
  </si>
  <si>
    <t>Šahovski klub Brežice</t>
  </si>
  <si>
    <t>6710-31/2021</t>
  </si>
  <si>
    <t>Namiznoteniški klub Dobova</t>
  </si>
  <si>
    <t>6710-32/2021</t>
  </si>
  <si>
    <t>Nogometni klub Brežice 1919</t>
  </si>
  <si>
    <t>6710-33/2021</t>
  </si>
  <si>
    <t>Športno društvo Petelinček</t>
  </si>
  <si>
    <t>6710-34/2021</t>
  </si>
  <si>
    <t>Kegljaški klub Brežice</t>
  </si>
  <si>
    <t>6710-35/2021</t>
  </si>
  <si>
    <t>Viva klub Brežice</t>
  </si>
  <si>
    <t>6710-36/2021</t>
  </si>
  <si>
    <t>Rokometni klub Dobova</t>
  </si>
  <si>
    <t>6710-37/2021</t>
  </si>
  <si>
    <t>Atletski klub Brežice</t>
  </si>
  <si>
    <t>6710-38/2021</t>
  </si>
  <si>
    <t>Badmintoski klub Brežice</t>
  </si>
  <si>
    <t>6710-39/2021</t>
  </si>
  <si>
    <t>Osnovna šola Artiče</t>
  </si>
  <si>
    <t>6710-40/2021</t>
  </si>
  <si>
    <t>Športno društvo Artiče</t>
  </si>
  <si>
    <t>6710-41/2021</t>
  </si>
  <si>
    <t>Teniški klub Brežice</t>
  </si>
  <si>
    <t>6710-42/2021</t>
  </si>
  <si>
    <t>Športno rekreativno društvo Ti&amp;Jaz</t>
  </si>
  <si>
    <t>6710-43/2021</t>
  </si>
  <si>
    <t>Nippon klub podružnica Čatež</t>
  </si>
  <si>
    <t>6710-44/2021</t>
  </si>
  <si>
    <t>Športno društvo Bizeljsko</t>
  </si>
  <si>
    <t>6710-45/2021</t>
  </si>
  <si>
    <t>Športno društvo Plavalna akademija Rok Kerin - Podružnica Brežice</t>
  </si>
  <si>
    <t>6710-46/2021</t>
  </si>
  <si>
    <t>Društvo Ženski nogometni klub Posavje - PB</t>
  </si>
  <si>
    <t>6710-47/2021</t>
  </si>
  <si>
    <t xml:space="preserve">Posavski alpinistični klub </t>
  </si>
  <si>
    <t>6710-48/2021</t>
  </si>
  <si>
    <t>Strelsko društvo Rudar Globoko</t>
  </si>
  <si>
    <t>6710-49/2021</t>
  </si>
  <si>
    <t>Športno društvo Dvorce</t>
  </si>
  <si>
    <t>6710-50/2021</t>
  </si>
  <si>
    <t>Društvo borilnih veščin Katana</t>
  </si>
  <si>
    <t>6710-51/2021</t>
  </si>
  <si>
    <t>Društvo invalidov Občine Brežice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</si>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</sst>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44" fontId="2" fillId="3" borderId="1" xfId="1" applyFont="1" applyFill="1" applyBorder="1"/>
    <xf numFmtId="0" fontId="0" fillId="0" borderId="2" xfId="0" applyBorder="1"/>
    <xf numFmtId="0" fontId="0" fillId="0" borderId="3" xfId="0" applyBorder="1"/>
    <xf numFmtId="44" fontId="0" fillId="0" borderId="3" xfId="1" applyFont="1" applyBorder="1"/>
    <xf numFmtId="44" fontId="0" fillId="3" borderId="4" xfId="1" applyFont="1" applyFill="1" applyBorder="1"/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164" fontId="0" fillId="0" borderId="6" xfId="0" applyNumberFormat="1" applyBorder="1"/>
    <xf numFmtId="44" fontId="0" fillId="3" borderId="7" xfId="1" applyFont="1" applyFill="1" applyBorder="1"/>
    <xf numFmtId="0" fontId="0" fillId="0" borderId="8" xfId="0" applyBorder="1"/>
    <xf numFmtId="0" fontId="0" fillId="0" borderId="9" xfId="0" applyBorder="1"/>
    <xf numFmtId="44" fontId="0" fillId="0" borderId="9" xfId="1" applyFont="1" applyFill="1" applyBorder="1"/>
    <xf numFmtId="44" fontId="0" fillId="0" borderId="9" xfId="1" applyFont="1" applyBorder="1"/>
    <xf numFmtId="44" fontId="0" fillId="3" borderId="10" xfId="1" applyFont="1" applyFill="1" applyBorder="1"/>
    <xf numFmtId="0" fontId="2" fillId="0" borderId="11" xfId="0" applyFont="1" applyBorder="1"/>
    <xf numFmtId="44" fontId="2" fillId="0" borderId="0" xfId="1" applyFont="1"/>
    <xf numFmtId="44" fontId="2" fillId="3" borderId="0" xfId="1" applyFont="1" applyFill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ra&#269;un%20sredstev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na vadba"/>
      <sheetName val="Pregled sofinanciranja"/>
      <sheetName val="Tekmovalni stroški"/>
      <sheetName val="Objekti - Skupaj"/>
      <sheetName val="Razvojne dejavnosti"/>
      <sheetName val="Publikacije"/>
      <sheetName val="Prireditve - lokalne"/>
      <sheetName val="Prireditve - mednarodne"/>
      <sheetName val="Dod. sredstva za Kak. šport"/>
      <sheetName val="Objekti ZŠB "/>
      <sheetName val="Objekti Ostali"/>
      <sheetName val="Objekti Šole"/>
      <sheetName val="vadeči"/>
      <sheetName val="Cenik redna vadba"/>
      <sheetName val="Poraba sredstev JR"/>
    </sheetNames>
    <sheetDataSet>
      <sheetData sheetId="0">
        <row r="8">
          <cell r="U8">
            <v>1980</v>
          </cell>
          <cell r="X8">
            <v>3000</v>
          </cell>
        </row>
        <row r="12">
          <cell r="U12">
            <v>868</v>
          </cell>
          <cell r="X12">
            <v>1444</v>
          </cell>
        </row>
        <row r="21">
          <cell r="U21">
            <v>2140</v>
          </cell>
          <cell r="X21">
            <v>1850</v>
          </cell>
        </row>
        <row r="25">
          <cell r="U25">
            <v>630</v>
          </cell>
          <cell r="X25">
            <v>0</v>
          </cell>
        </row>
        <row r="29">
          <cell r="U29">
            <v>1240</v>
          </cell>
          <cell r="X29">
            <v>1451.6</v>
          </cell>
        </row>
        <row r="31">
          <cell r="U31">
            <v>186</v>
          </cell>
          <cell r="X31">
            <v>0</v>
          </cell>
        </row>
        <row r="37">
          <cell r="U37">
            <v>960</v>
          </cell>
          <cell r="X37">
            <v>0</v>
          </cell>
        </row>
        <row r="41">
          <cell r="U41">
            <v>961</v>
          </cell>
          <cell r="X41">
            <v>1594</v>
          </cell>
        </row>
        <row r="43">
          <cell r="U43">
            <v>240</v>
          </cell>
          <cell r="X43">
            <v>0</v>
          </cell>
        </row>
        <row r="46">
          <cell r="U46">
            <v>204.6</v>
          </cell>
          <cell r="X46">
            <v>0</v>
          </cell>
        </row>
        <row r="55">
          <cell r="U55">
            <v>978</v>
          </cell>
          <cell r="X55">
            <v>600</v>
          </cell>
        </row>
        <row r="58">
          <cell r="X58">
            <v>0</v>
          </cell>
        </row>
        <row r="60">
          <cell r="U60">
            <v>240</v>
          </cell>
        </row>
        <row r="67">
          <cell r="U67">
            <v>849</v>
          </cell>
          <cell r="X67">
            <v>600</v>
          </cell>
        </row>
        <row r="69">
          <cell r="U69">
            <v>186</v>
          </cell>
          <cell r="X69">
            <v>0</v>
          </cell>
        </row>
        <row r="73">
          <cell r="U73">
            <v>360</v>
          </cell>
          <cell r="X73">
            <v>0</v>
          </cell>
        </row>
        <row r="79">
          <cell r="U79">
            <v>1120</v>
          </cell>
          <cell r="X79">
            <v>1488</v>
          </cell>
        </row>
        <row r="83">
          <cell r="U83">
            <v>1209</v>
          </cell>
          <cell r="X83">
            <v>2473.3919999999998</v>
          </cell>
        </row>
        <row r="88">
          <cell r="U88">
            <v>1339</v>
          </cell>
          <cell r="X88">
            <v>1966</v>
          </cell>
        </row>
        <row r="91">
          <cell r="U91">
            <v>341</v>
          </cell>
          <cell r="X91">
            <v>572</v>
          </cell>
        </row>
        <row r="93">
          <cell r="U93">
            <v>496</v>
          </cell>
          <cell r="X93">
            <v>1081.7279999999998</v>
          </cell>
        </row>
        <row r="98">
          <cell r="U98">
            <v>880</v>
          </cell>
          <cell r="X98">
            <v>1301.5999999999999</v>
          </cell>
        </row>
        <row r="103">
          <cell r="U103">
            <v>1253</v>
          </cell>
          <cell r="X103">
            <v>1950</v>
          </cell>
        </row>
        <row r="106">
          <cell r="V106">
            <v>0</v>
          </cell>
          <cell r="X106">
            <v>0</v>
          </cell>
        </row>
        <row r="108">
          <cell r="U108">
            <v>186</v>
          </cell>
          <cell r="X108">
            <v>0</v>
          </cell>
        </row>
        <row r="113">
          <cell r="U113">
            <v>1365</v>
          </cell>
          <cell r="X113">
            <v>1950</v>
          </cell>
        </row>
        <row r="118">
          <cell r="U118">
            <v>852.5</v>
          </cell>
          <cell r="X118">
            <v>819</v>
          </cell>
        </row>
        <row r="124">
          <cell r="U124">
            <v>1400</v>
          </cell>
          <cell r="X124">
            <v>550</v>
          </cell>
        </row>
        <row r="138">
          <cell r="U138">
            <v>3088</v>
          </cell>
          <cell r="X138">
            <v>4260</v>
          </cell>
        </row>
        <row r="149">
          <cell r="U149">
            <v>1518</v>
          </cell>
          <cell r="X149">
            <v>600</v>
          </cell>
        </row>
        <row r="156">
          <cell r="U156">
            <v>1333</v>
          </cell>
          <cell r="X156">
            <v>2238</v>
          </cell>
        </row>
        <row r="165">
          <cell r="U165">
            <v>840</v>
          </cell>
          <cell r="X165">
            <v>900</v>
          </cell>
        </row>
        <row r="178">
          <cell r="U178">
            <v>2493</v>
          </cell>
          <cell r="X178">
            <v>3791.9839999999999</v>
          </cell>
        </row>
        <row r="186">
          <cell r="U186">
            <v>3181</v>
          </cell>
          <cell r="X186">
            <v>5005.28</v>
          </cell>
        </row>
        <row r="188">
          <cell r="U188">
            <v>186</v>
          </cell>
          <cell r="X188">
            <v>300</v>
          </cell>
        </row>
        <row r="193">
          <cell r="U193">
            <v>280</v>
          </cell>
          <cell r="X193">
            <v>0</v>
          </cell>
        </row>
        <row r="196">
          <cell r="U196">
            <v>240</v>
          </cell>
          <cell r="X196">
            <v>300</v>
          </cell>
        </row>
        <row r="203">
          <cell r="U203">
            <v>986</v>
          </cell>
          <cell r="X203">
            <v>850</v>
          </cell>
        </row>
        <row r="206">
          <cell r="U206">
            <v>360</v>
          </cell>
          <cell r="X206">
            <v>0</v>
          </cell>
        </row>
        <row r="210">
          <cell r="U210">
            <v>558</v>
          </cell>
          <cell r="X210">
            <v>300</v>
          </cell>
        </row>
        <row r="216">
          <cell r="U216">
            <v>732</v>
          </cell>
          <cell r="X216">
            <v>300</v>
          </cell>
        </row>
        <row r="219">
          <cell r="X219">
            <v>0</v>
          </cell>
        </row>
        <row r="226">
          <cell r="U226">
            <v>1410</v>
          </cell>
          <cell r="X226">
            <v>1350</v>
          </cell>
        </row>
        <row r="228">
          <cell r="U228">
            <v>496</v>
          </cell>
          <cell r="X228">
            <v>1081.7279999999998</v>
          </cell>
        </row>
        <row r="235">
          <cell r="U235">
            <v>3025</v>
          </cell>
          <cell r="X235">
            <v>4815.0559999999996</v>
          </cell>
        </row>
        <row r="238">
          <cell r="U238">
            <v>217</v>
          </cell>
          <cell r="X238">
            <v>0</v>
          </cell>
        </row>
      </sheetData>
      <sheetData sheetId="1"/>
      <sheetData sheetId="2">
        <row r="3">
          <cell r="F3">
            <v>1765.0772593688853</v>
          </cell>
        </row>
        <row r="4">
          <cell r="F4">
            <v>161.79874877548116</v>
          </cell>
        </row>
        <row r="5">
          <cell r="F5">
            <v>455.97829200362867</v>
          </cell>
        </row>
        <row r="6">
          <cell r="F6">
            <v>500.25231325946493</v>
          </cell>
        </row>
        <row r="7">
          <cell r="F7">
            <v>218.26651209812408</v>
          </cell>
        </row>
        <row r="8">
          <cell r="F8">
            <v>904.60209542655366</v>
          </cell>
        </row>
        <row r="9">
          <cell r="F9">
            <v>323.59749755096232</v>
          </cell>
        </row>
        <row r="10">
          <cell r="F10">
            <v>1323.807944526664</v>
          </cell>
        </row>
        <row r="11">
          <cell r="F11">
            <v>6264.944631835896</v>
          </cell>
        </row>
        <row r="12">
          <cell r="F12">
            <v>117.67181729125902</v>
          </cell>
        </row>
        <row r="13">
          <cell r="F13">
            <v>441.26931484222132</v>
          </cell>
        </row>
        <row r="14">
          <cell r="F14">
            <v>1126.7076505638051</v>
          </cell>
        </row>
        <row r="15">
          <cell r="F15">
            <v>1971.0029396285886</v>
          </cell>
        </row>
        <row r="16">
          <cell r="F16">
            <v>85.312067536162786</v>
          </cell>
        </row>
        <row r="17">
          <cell r="F17">
            <v>685.5442403571459</v>
          </cell>
        </row>
        <row r="18">
          <cell r="F18">
            <v>282.93011749510316</v>
          </cell>
        </row>
        <row r="19">
          <cell r="F19">
            <v>10870.378333390327</v>
          </cell>
        </row>
        <row r="20">
          <cell r="F20">
            <v>1147.3002185897753</v>
          </cell>
        </row>
        <row r="21">
          <cell r="F21">
            <v>1329.5326784378838</v>
          </cell>
        </row>
        <row r="22">
          <cell r="F22">
            <v>222.39973468047955</v>
          </cell>
        </row>
        <row r="23">
          <cell r="F23">
            <v>8346.9591638970578</v>
          </cell>
        </row>
        <row r="24">
          <cell r="F24">
            <v>5445.498688787593</v>
          </cell>
        </row>
        <row r="25">
          <cell r="F25">
            <v>147.08977161407378</v>
          </cell>
        </row>
        <row r="26">
          <cell r="F26">
            <v>238.65315444383469</v>
          </cell>
        </row>
        <row r="27">
          <cell r="F27">
            <v>470.68726916503607</v>
          </cell>
        </row>
        <row r="28">
          <cell r="F28">
            <v>812.34444887477434</v>
          </cell>
        </row>
        <row r="29">
          <cell r="F29">
            <v>629.22945039698163</v>
          </cell>
        </row>
        <row r="30">
          <cell r="F30">
            <v>800.16835758056129</v>
          </cell>
        </row>
      </sheetData>
      <sheetData sheetId="3">
        <row r="3">
          <cell r="I3">
            <v>2940</v>
          </cell>
        </row>
        <row r="4">
          <cell r="I4">
            <v>1323</v>
          </cell>
        </row>
        <row r="5">
          <cell r="I5">
            <v>378</v>
          </cell>
        </row>
        <row r="6">
          <cell r="I6">
            <v>504</v>
          </cell>
        </row>
        <row r="7">
          <cell r="I7">
            <v>18225</v>
          </cell>
        </row>
        <row r="8">
          <cell r="I8">
            <v>945</v>
          </cell>
        </row>
        <row r="9">
          <cell r="I9">
            <v>2552.9411764705883</v>
          </cell>
        </row>
        <row r="10">
          <cell r="I10">
            <v>2723.1372549019607</v>
          </cell>
        </row>
        <row r="11">
          <cell r="I11">
            <v>368.87254901960785</v>
          </cell>
        </row>
        <row r="12">
          <cell r="I12">
            <v>679.41176470588232</v>
          </cell>
        </row>
        <row r="13">
          <cell r="I13">
            <v>630</v>
          </cell>
        </row>
        <row r="14">
          <cell r="I14">
            <v>6510</v>
          </cell>
        </row>
        <row r="15">
          <cell r="I15">
            <v>1260</v>
          </cell>
        </row>
        <row r="16">
          <cell r="I16">
            <v>3465</v>
          </cell>
        </row>
        <row r="18">
          <cell r="I18">
            <v>151.20000000000002</v>
          </cell>
        </row>
        <row r="19">
          <cell r="I19">
            <v>3456</v>
          </cell>
        </row>
        <row r="20">
          <cell r="I20">
            <v>336</v>
          </cell>
        </row>
        <row r="21">
          <cell r="I21">
            <v>12667.2</v>
          </cell>
        </row>
        <row r="22">
          <cell r="I22">
            <v>16493.400000000001</v>
          </cell>
        </row>
        <row r="23">
          <cell r="I23">
            <v>924</v>
          </cell>
        </row>
        <row r="24">
          <cell r="I24">
            <v>1197</v>
          </cell>
        </row>
        <row r="25">
          <cell r="I25">
            <v>1008</v>
          </cell>
        </row>
        <row r="26">
          <cell r="I26">
            <v>787.5</v>
          </cell>
        </row>
        <row r="27">
          <cell r="I27">
            <v>5308.8</v>
          </cell>
        </row>
        <row r="28">
          <cell r="I28">
            <v>1039.5</v>
          </cell>
        </row>
        <row r="29">
          <cell r="I29">
            <v>630</v>
          </cell>
        </row>
        <row r="30">
          <cell r="I30">
            <v>5082</v>
          </cell>
        </row>
        <row r="31">
          <cell r="I31">
            <v>1512</v>
          </cell>
        </row>
        <row r="32">
          <cell r="I32">
            <v>630</v>
          </cell>
        </row>
        <row r="33">
          <cell r="I33">
            <v>693</v>
          </cell>
        </row>
        <row r="34">
          <cell r="I34">
            <v>141.75</v>
          </cell>
        </row>
        <row r="35">
          <cell r="I35">
            <v>141.75</v>
          </cell>
        </row>
        <row r="36">
          <cell r="I36">
            <v>1482.6000000000001</v>
          </cell>
        </row>
        <row r="37">
          <cell r="I37">
            <v>1386</v>
          </cell>
        </row>
        <row r="38">
          <cell r="I38">
            <v>49612.5</v>
          </cell>
        </row>
        <row r="39">
          <cell r="I39">
            <v>7350</v>
          </cell>
        </row>
        <row r="40">
          <cell r="I40">
            <v>0</v>
          </cell>
        </row>
        <row r="41">
          <cell r="I41">
            <v>1764</v>
          </cell>
        </row>
        <row r="42">
          <cell r="I42">
            <v>2614.5</v>
          </cell>
        </row>
        <row r="43">
          <cell r="I43">
            <v>7087.5</v>
          </cell>
        </row>
        <row r="44">
          <cell r="I44">
            <v>1155</v>
          </cell>
        </row>
        <row r="45">
          <cell r="I45">
            <v>7938</v>
          </cell>
        </row>
        <row r="46">
          <cell r="I46">
            <v>0</v>
          </cell>
        </row>
        <row r="47">
          <cell r="I47">
            <v>630</v>
          </cell>
        </row>
        <row r="48">
          <cell r="I48">
            <v>0</v>
          </cell>
        </row>
        <row r="49">
          <cell r="I49">
            <v>1008</v>
          </cell>
        </row>
        <row r="50">
          <cell r="I50">
            <v>2520</v>
          </cell>
        </row>
        <row r="51">
          <cell r="I51">
            <v>19295.100000000002</v>
          </cell>
        </row>
        <row r="52">
          <cell r="I52">
            <v>5625</v>
          </cell>
        </row>
        <row r="53">
          <cell r="I53">
            <v>1440.0000000000002</v>
          </cell>
        </row>
        <row r="54">
          <cell r="I54">
            <v>17679.2</v>
          </cell>
        </row>
        <row r="55">
          <cell r="I55">
            <v>16072</v>
          </cell>
        </row>
        <row r="56">
          <cell r="I56">
            <v>765.33333333333326</v>
          </cell>
        </row>
        <row r="57">
          <cell r="I57">
            <v>510.22222222222223</v>
          </cell>
        </row>
        <row r="58">
          <cell r="I58">
            <v>318.88888888888891</v>
          </cell>
        </row>
        <row r="59">
          <cell r="I59">
            <v>1890</v>
          </cell>
        </row>
        <row r="60">
          <cell r="I60">
            <v>768</v>
          </cell>
        </row>
        <row r="61">
          <cell r="I61">
            <v>189</v>
          </cell>
        </row>
        <row r="62">
          <cell r="I62">
            <v>0</v>
          </cell>
        </row>
        <row r="64">
          <cell r="I64">
            <v>1496.25</v>
          </cell>
        </row>
        <row r="65">
          <cell r="I65">
            <v>384</v>
          </cell>
        </row>
        <row r="66">
          <cell r="I66">
            <v>378</v>
          </cell>
        </row>
        <row r="67">
          <cell r="I67">
            <v>1260</v>
          </cell>
        </row>
        <row r="68">
          <cell r="I68">
            <v>6615</v>
          </cell>
        </row>
        <row r="69">
          <cell r="I69">
            <v>1008</v>
          </cell>
        </row>
        <row r="70">
          <cell r="I70">
            <v>1680</v>
          </cell>
        </row>
        <row r="71">
          <cell r="I71">
            <v>1680</v>
          </cell>
        </row>
        <row r="72">
          <cell r="I72">
            <v>779.625</v>
          </cell>
        </row>
        <row r="73">
          <cell r="I73">
            <v>3339</v>
          </cell>
        </row>
        <row r="74">
          <cell r="I74">
            <v>630</v>
          </cell>
        </row>
        <row r="75">
          <cell r="I75">
            <v>546</v>
          </cell>
        </row>
      </sheetData>
      <sheetData sheetId="4">
        <row r="3">
          <cell r="H3">
            <v>600</v>
          </cell>
          <cell r="R3">
            <v>1500</v>
          </cell>
        </row>
        <row r="4">
          <cell r="R4">
            <v>300</v>
          </cell>
        </row>
        <row r="5">
          <cell r="H5">
            <v>240</v>
          </cell>
          <cell r="R5">
            <v>225</v>
          </cell>
        </row>
        <row r="6">
          <cell r="H6">
            <v>20</v>
          </cell>
          <cell r="R6">
            <v>350</v>
          </cell>
        </row>
        <row r="7">
          <cell r="H7">
            <v>50</v>
          </cell>
          <cell r="R7">
            <v>350</v>
          </cell>
        </row>
        <row r="8">
          <cell r="H8">
            <v>85</v>
          </cell>
        </row>
        <row r="9">
          <cell r="H9">
            <v>240</v>
          </cell>
          <cell r="R9">
            <v>400</v>
          </cell>
        </row>
        <row r="10">
          <cell r="H10">
            <v>175</v>
          </cell>
          <cell r="R10">
            <v>600</v>
          </cell>
        </row>
        <row r="11">
          <cell r="H11">
            <v>200</v>
          </cell>
        </row>
        <row r="12">
          <cell r="R12">
            <v>300</v>
          </cell>
        </row>
        <row r="13">
          <cell r="R13">
            <v>90</v>
          </cell>
        </row>
        <row r="14">
          <cell r="H14">
            <v>240</v>
          </cell>
        </row>
        <row r="15">
          <cell r="H15">
            <v>20</v>
          </cell>
          <cell r="R15">
            <v>175</v>
          </cell>
        </row>
        <row r="16">
          <cell r="H16">
            <v>100</v>
          </cell>
          <cell r="R16">
            <v>500</v>
          </cell>
        </row>
        <row r="17">
          <cell r="H17">
            <v>150</v>
          </cell>
        </row>
        <row r="18">
          <cell r="H18">
            <v>135</v>
          </cell>
          <cell r="R18">
            <v>500</v>
          </cell>
        </row>
        <row r="19">
          <cell r="H19">
            <v>90</v>
          </cell>
          <cell r="R19">
            <v>100</v>
          </cell>
        </row>
        <row r="20">
          <cell r="H20">
            <v>90</v>
          </cell>
        </row>
        <row r="21">
          <cell r="H21">
            <v>125</v>
          </cell>
        </row>
        <row r="22">
          <cell r="H22">
            <v>135</v>
          </cell>
          <cell r="R22">
            <v>340</v>
          </cell>
        </row>
        <row r="23">
          <cell r="H23">
            <v>50</v>
          </cell>
        </row>
        <row r="24">
          <cell r="H24">
            <v>50</v>
          </cell>
        </row>
        <row r="25">
          <cell r="R25">
            <v>300</v>
          </cell>
        </row>
        <row r="26">
          <cell r="H26">
            <v>130</v>
          </cell>
          <cell r="R26">
            <v>425</v>
          </cell>
        </row>
        <row r="27">
          <cell r="H27">
            <v>450</v>
          </cell>
          <cell r="R27">
            <v>600</v>
          </cell>
        </row>
        <row r="28">
          <cell r="H28">
            <v>160</v>
          </cell>
        </row>
        <row r="29">
          <cell r="H29">
            <v>150</v>
          </cell>
        </row>
        <row r="30">
          <cell r="H30">
            <v>217.5</v>
          </cell>
        </row>
        <row r="31">
          <cell r="H31">
            <v>400</v>
          </cell>
        </row>
        <row r="32">
          <cell r="H32">
            <v>400</v>
          </cell>
        </row>
        <row r="33">
          <cell r="H33">
            <v>80</v>
          </cell>
        </row>
        <row r="34">
          <cell r="H34">
            <v>112.5</v>
          </cell>
        </row>
        <row r="36">
          <cell r="H36">
            <v>216</v>
          </cell>
        </row>
      </sheetData>
      <sheetData sheetId="5">
        <row r="3">
          <cell r="J3">
            <v>1500</v>
          </cell>
        </row>
        <row r="7">
          <cell r="J7">
            <v>1000</v>
          </cell>
        </row>
        <row r="9">
          <cell r="J9">
            <v>400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12C6-E6CD-4AC0-93AE-FF64CCE5864C}">
  <dimension ref="A1:J53"/>
  <sheetViews>
    <sheetView tabSelected="1" topLeftCell="A31" workbookViewId="0">
      <selection activeCell="F61" sqref="F61"/>
    </sheetView>
  </sheetViews>
  <sheetFormatPr defaultRowHeight="15" x14ac:dyDescent="0.25"/>
  <cols>
    <col min="1" max="1" width="12.5703125" bestFit="1" customWidth="1"/>
    <col min="2" max="2" width="64.140625" bestFit="1" customWidth="1"/>
    <col min="3" max="3" width="15.28515625" bestFit="1" customWidth="1"/>
    <col min="4" max="4" width="16.42578125" bestFit="1" customWidth="1"/>
    <col min="5" max="5" width="18.7109375" bestFit="1" customWidth="1"/>
    <col min="6" max="6" width="19.28515625" bestFit="1" customWidth="1"/>
    <col min="7" max="7" width="14.85546875" bestFit="1" customWidth="1"/>
    <col min="8" max="8" width="12.140625" bestFit="1" customWidth="1"/>
    <col min="9" max="9" width="12" bestFit="1" customWidth="1"/>
    <col min="10" max="10" width="13.140625" bestFit="1" customWidth="1"/>
  </cols>
  <sheetData>
    <row r="1" spans="1:10" ht="1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" t="s">
        <v>10</v>
      </c>
      <c r="B2" s="5" t="s">
        <v>11</v>
      </c>
      <c r="C2" s="6">
        <f>'[1]Objekti - Skupaj'!I3</f>
        <v>2940</v>
      </c>
      <c r="D2" s="6">
        <f>'[1]Redna vadba'!U8</f>
        <v>1980</v>
      </c>
      <c r="E2" s="6">
        <f>'[1]Redna vadba'!X8</f>
        <v>3000</v>
      </c>
      <c r="F2" s="6">
        <f>'[1]Tekmovalni stroški'!F3</f>
        <v>1765.0772593688853</v>
      </c>
      <c r="G2" s="6">
        <f>'[1]Razvojne dejavnosti'!H3+'[1]Razvojne dejavnosti'!R3</f>
        <v>2100</v>
      </c>
      <c r="H2" s="6">
        <f>[1]Publikacije!J3</f>
        <v>1500</v>
      </c>
      <c r="I2" s="6">
        <v>1200</v>
      </c>
      <c r="J2" s="7">
        <f>C2++D2+E2+F2+G2+H2+I2</f>
        <v>14485.077259368885</v>
      </c>
    </row>
    <row r="3" spans="1:10" x14ac:dyDescent="0.25">
      <c r="A3" s="8" t="s">
        <v>12</v>
      </c>
      <c r="B3" s="9" t="s">
        <v>13</v>
      </c>
      <c r="C3" s="10">
        <f>'[1]Objekti - Skupaj'!I4</f>
        <v>1323</v>
      </c>
      <c r="D3" s="10">
        <f>'[1]Redna vadba'!U12</f>
        <v>868</v>
      </c>
      <c r="E3" s="10">
        <f>'[1]Redna vadba'!X12</f>
        <v>1444</v>
      </c>
      <c r="F3" s="11">
        <f>'[1]Tekmovalni stroški'!F4</f>
        <v>161.79874877548116</v>
      </c>
      <c r="G3" s="10">
        <v>0</v>
      </c>
      <c r="H3" s="10">
        <v>0</v>
      </c>
      <c r="I3" s="10">
        <v>0</v>
      </c>
      <c r="J3" s="12">
        <f t="shared" ref="J3:J52" si="0">C3++D3+E3+F3+G3+H3+I3</f>
        <v>3796.7987487754813</v>
      </c>
    </row>
    <row r="4" spans="1:10" x14ac:dyDescent="0.25">
      <c r="A4" s="8" t="s">
        <v>14</v>
      </c>
      <c r="B4" s="9" t="s">
        <v>15</v>
      </c>
      <c r="C4" s="10">
        <f>'[1]Objekti - Skupaj'!I5+'[1]Objekti - Skupaj'!I6+'[1]Objekti - Skupaj'!I7</f>
        <v>19107</v>
      </c>
      <c r="D4" s="10">
        <f>'[1]Redna vadba'!U21</f>
        <v>2140</v>
      </c>
      <c r="E4" s="10">
        <f>'[1]Redna vadba'!X21</f>
        <v>1850</v>
      </c>
      <c r="F4" s="10">
        <f>'[1]Tekmovalni stroški'!F5</f>
        <v>455.97829200362867</v>
      </c>
      <c r="G4" s="10">
        <f>'[1]Razvojne dejavnosti'!H5</f>
        <v>240</v>
      </c>
      <c r="H4" s="10">
        <v>0</v>
      </c>
      <c r="I4" s="10">
        <v>0</v>
      </c>
      <c r="J4" s="12">
        <f t="shared" si="0"/>
        <v>23792.97829200363</v>
      </c>
    </row>
    <row r="5" spans="1:10" x14ac:dyDescent="0.25">
      <c r="A5" s="8" t="s">
        <v>16</v>
      </c>
      <c r="B5" s="9" t="s">
        <v>17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400</v>
      </c>
      <c r="J5" s="12">
        <f t="shared" si="0"/>
        <v>400</v>
      </c>
    </row>
    <row r="6" spans="1:10" x14ac:dyDescent="0.25">
      <c r="A6" s="8" t="s">
        <v>18</v>
      </c>
      <c r="B6" s="9" t="s">
        <v>19</v>
      </c>
      <c r="C6" s="10">
        <f>'[1]Objekti - Skupaj'!I8</f>
        <v>945</v>
      </c>
      <c r="D6" s="10">
        <f>'[1]Redna vadba'!U25</f>
        <v>630</v>
      </c>
      <c r="E6" s="10">
        <f>'[1]Redna vadba'!X25</f>
        <v>0</v>
      </c>
      <c r="F6" s="10">
        <v>0</v>
      </c>
      <c r="G6" s="10">
        <v>0</v>
      </c>
      <c r="H6" s="10">
        <v>0</v>
      </c>
      <c r="I6" s="10">
        <v>400</v>
      </c>
      <c r="J6" s="12">
        <f t="shared" si="0"/>
        <v>1975</v>
      </c>
    </row>
    <row r="7" spans="1:10" x14ac:dyDescent="0.25">
      <c r="A7" s="8" t="s">
        <v>20</v>
      </c>
      <c r="B7" s="9" t="s">
        <v>21</v>
      </c>
      <c r="C7" s="10">
        <f>'[1]Objekti - Skupaj'!I9+'[1]Objekti - Skupaj'!I10+'[1]Objekti - Skupaj'!I11+'[1]Objekti - Skupaj'!I12</f>
        <v>6324.3627450980384</v>
      </c>
      <c r="D7" s="10">
        <f>'[1]Redna vadba'!U29</f>
        <v>1240</v>
      </c>
      <c r="E7" s="10">
        <f>'[1]Redna vadba'!X29</f>
        <v>1451.6</v>
      </c>
      <c r="F7" s="11">
        <f>'[1]Tekmovalni stroški'!F6</f>
        <v>500.25231325946493</v>
      </c>
      <c r="G7" s="10">
        <f>'[1]Razvojne dejavnosti'!H6+'[1]Razvojne dejavnosti'!R4+'[1]Razvojne dejavnosti'!R5</f>
        <v>545</v>
      </c>
      <c r="H7" s="10">
        <v>0</v>
      </c>
      <c r="I7" s="10">
        <v>0</v>
      </c>
      <c r="J7" s="12">
        <f t="shared" si="0"/>
        <v>10061.215058357504</v>
      </c>
    </row>
    <row r="8" spans="1:10" x14ac:dyDescent="0.25">
      <c r="A8" s="8" t="s">
        <v>22</v>
      </c>
      <c r="B8" s="9" t="s">
        <v>23</v>
      </c>
      <c r="C8" s="10">
        <f>'[1]Objekti - Skupaj'!I13</f>
        <v>630</v>
      </c>
      <c r="D8" s="10">
        <f>'[1]Redna vadba'!U31</f>
        <v>186</v>
      </c>
      <c r="E8" s="10">
        <f>'[1]Redna vadba'!X31</f>
        <v>0</v>
      </c>
      <c r="F8" s="10">
        <v>0</v>
      </c>
      <c r="G8" s="10">
        <v>0</v>
      </c>
      <c r="H8" s="10">
        <v>0</v>
      </c>
      <c r="I8" s="10">
        <v>0</v>
      </c>
      <c r="J8" s="12">
        <f t="shared" si="0"/>
        <v>816</v>
      </c>
    </row>
    <row r="9" spans="1:10" x14ac:dyDescent="0.25">
      <c r="A9" s="8" t="s">
        <v>24</v>
      </c>
      <c r="B9" s="9" t="s">
        <v>25</v>
      </c>
      <c r="C9" s="10">
        <v>0</v>
      </c>
      <c r="D9" s="10">
        <f>'[1]Redna vadba'!U37</f>
        <v>960</v>
      </c>
      <c r="E9" s="10">
        <f>'[1]Redna vadba'!X37</f>
        <v>0</v>
      </c>
      <c r="F9" s="10">
        <v>0</v>
      </c>
      <c r="G9" s="10">
        <f>'[1]Razvojne dejavnosti'!H7+'[1]Razvojne dejavnosti'!H8+'[1]Razvojne dejavnosti'!R6</f>
        <v>485</v>
      </c>
      <c r="H9" s="10">
        <v>0</v>
      </c>
      <c r="I9" s="10">
        <v>0</v>
      </c>
      <c r="J9" s="12">
        <f t="shared" si="0"/>
        <v>1445</v>
      </c>
    </row>
    <row r="10" spans="1:10" x14ac:dyDescent="0.25">
      <c r="A10" s="8" t="s">
        <v>26</v>
      </c>
      <c r="B10" s="9" t="s">
        <v>27</v>
      </c>
      <c r="C10" s="10">
        <f>'[1]Objekti - Skupaj'!I14</f>
        <v>6510</v>
      </c>
      <c r="D10" s="10">
        <f>'[1]Redna vadba'!U41</f>
        <v>961</v>
      </c>
      <c r="E10" s="10">
        <f>'[1]Redna vadba'!X41</f>
        <v>1594</v>
      </c>
      <c r="F10" s="10">
        <f>'[1]Tekmovalni stroški'!F7</f>
        <v>218.26651209812408</v>
      </c>
      <c r="G10" s="10">
        <f>'[1]Razvojne dejavnosti'!H9</f>
        <v>240</v>
      </c>
      <c r="H10" s="10">
        <v>0</v>
      </c>
      <c r="I10" s="10">
        <v>0</v>
      </c>
      <c r="J10" s="12">
        <f t="shared" si="0"/>
        <v>9523.2665120981237</v>
      </c>
    </row>
    <row r="11" spans="1:10" x14ac:dyDescent="0.25">
      <c r="A11" s="8" t="s">
        <v>28</v>
      </c>
      <c r="B11" s="9" t="s">
        <v>29</v>
      </c>
      <c r="C11" s="10">
        <v>0</v>
      </c>
      <c r="D11" s="10">
        <f>'[1]Redna vadba'!U43</f>
        <v>240</v>
      </c>
      <c r="E11" s="10">
        <f>'[1]Redna vadba'!X43</f>
        <v>0</v>
      </c>
      <c r="F11" s="10">
        <v>0</v>
      </c>
      <c r="G11" s="10">
        <v>0</v>
      </c>
      <c r="H11" s="10">
        <v>0</v>
      </c>
      <c r="I11" s="10">
        <v>0</v>
      </c>
      <c r="J11" s="12">
        <f t="shared" si="0"/>
        <v>240</v>
      </c>
    </row>
    <row r="12" spans="1:10" x14ac:dyDescent="0.25">
      <c r="A12" s="8" t="s">
        <v>30</v>
      </c>
      <c r="B12" s="9" t="s">
        <v>31</v>
      </c>
      <c r="C12" s="10">
        <v>0</v>
      </c>
      <c r="D12" s="10">
        <f>'[1]Redna vadba'!U46</f>
        <v>204.6</v>
      </c>
      <c r="E12" s="10">
        <f>'[1]Redna vadba'!X46</f>
        <v>0</v>
      </c>
      <c r="F12" s="10">
        <v>0</v>
      </c>
      <c r="G12" s="10">
        <v>0</v>
      </c>
      <c r="H12" s="10">
        <v>0</v>
      </c>
      <c r="I12" s="10">
        <v>0</v>
      </c>
      <c r="J12" s="12">
        <f t="shared" si="0"/>
        <v>204.6</v>
      </c>
    </row>
    <row r="13" spans="1:10" x14ac:dyDescent="0.25">
      <c r="A13" s="8" t="s">
        <v>32</v>
      </c>
      <c r="B13" s="9" t="s">
        <v>33</v>
      </c>
      <c r="C13" s="10">
        <v>0</v>
      </c>
      <c r="D13" s="10">
        <f>'[1]Redna vadba'!U55</f>
        <v>978</v>
      </c>
      <c r="E13" s="10">
        <f>'[1]Redna vadba'!X55</f>
        <v>600</v>
      </c>
      <c r="F13" s="10">
        <v>0</v>
      </c>
      <c r="G13" s="10">
        <f>'[1]Razvojne dejavnosti'!H10+'[1]Razvojne dejavnosti'!R7</f>
        <v>525</v>
      </c>
      <c r="H13" s="10">
        <v>0</v>
      </c>
      <c r="I13" s="10">
        <v>400</v>
      </c>
      <c r="J13" s="12">
        <f t="shared" si="0"/>
        <v>2503</v>
      </c>
    </row>
    <row r="14" spans="1:10" x14ac:dyDescent="0.25">
      <c r="A14" s="8" t="s">
        <v>34</v>
      </c>
      <c r="B14" s="9" t="s">
        <v>35</v>
      </c>
      <c r="C14" s="10">
        <v>0</v>
      </c>
      <c r="D14" s="10">
        <v>280</v>
      </c>
      <c r="E14" s="10">
        <f>'[1]Redna vadba'!X58</f>
        <v>0</v>
      </c>
      <c r="F14" s="10">
        <v>0</v>
      </c>
      <c r="G14" s="10">
        <v>0</v>
      </c>
      <c r="H14" s="10">
        <v>0</v>
      </c>
      <c r="I14" s="10">
        <v>0</v>
      </c>
      <c r="J14" s="12">
        <f t="shared" si="0"/>
        <v>280</v>
      </c>
    </row>
    <row r="15" spans="1:10" x14ac:dyDescent="0.25">
      <c r="A15" s="8" t="s">
        <v>36</v>
      </c>
      <c r="B15" s="9" t="s">
        <v>37</v>
      </c>
      <c r="C15" s="10">
        <f>'[1]Objekti - Skupaj'!I15</f>
        <v>1260</v>
      </c>
      <c r="D15" s="10">
        <f>'[1]Redna vadba'!U60</f>
        <v>240</v>
      </c>
      <c r="E15" s="10">
        <v>300</v>
      </c>
      <c r="F15" s="10">
        <v>0</v>
      </c>
      <c r="G15" s="10">
        <v>0</v>
      </c>
      <c r="H15" s="10">
        <v>0</v>
      </c>
      <c r="I15" s="10">
        <v>0</v>
      </c>
      <c r="J15" s="12">
        <f t="shared" si="0"/>
        <v>1800</v>
      </c>
    </row>
    <row r="16" spans="1:10" x14ac:dyDescent="0.25">
      <c r="A16" s="8" t="s">
        <v>38</v>
      </c>
      <c r="B16" s="9" t="s">
        <v>39</v>
      </c>
      <c r="C16" s="10">
        <f>'[1]Objekti - Skupaj'!I16</f>
        <v>3465</v>
      </c>
      <c r="D16" s="10">
        <f>'[1]Redna vadba'!U67</f>
        <v>849</v>
      </c>
      <c r="E16" s="10">
        <f>'[1]Redna vadba'!X67</f>
        <v>600</v>
      </c>
      <c r="F16" s="10">
        <f>'[1]Tekmovalni stroški'!F8</f>
        <v>904.60209542655366</v>
      </c>
      <c r="G16" s="10">
        <v>0</v>
      </c>
      <c r="H16" s="10">
        <v>0</v>
      </c>
      <c r="I16" s="10">
        <v>0</v>
      </c>
      <c r="J16" s="12">
        <f t="shared" si="0"/>
        <v>5818.6020954265532</v>
      </c>
    </row>
    <row r="17" spans="1:10" x14ac:dyDescent="0.25">
      <c r="A17" s="8" t="s">
        <v>40</v>
      </c>
      <c r="B17" s="9" t="s">
        <v>41</v>
      </c>
      <c r="C17" s="10">
        <f>'[1]Objekti - Skupaj'!I18</f>
        <v>151.20000000000002</v>
      </c>
      <c r="D17" s="10">
        <f>'[1]Redna vadba'!U69</f>
        <v>186</v>
      </c>
      <c r="E17" s="10">
        <f>'[1]Redna vadba'!X69</f>
        <v>0</v>
      </c>
      <c r="F17" s="10">
        <v>0</v>
      </c>
      <c r="G17" s="10">
        <v>0</v>
      </c>
      <c r="H17" s="10">
        <v>0</v>
      </c>
      <c r="I17" s="10">
        <v>0</v>
      </c>
      <c r="J17" s="12">
        <f t="shared" si="0"/>
        <v>337.20000000000005</v>
      </c>
    </row>
    <row r="18" spans="1:10" x14ac:dyDescent="0.25">
      <c r="A18" s="8" t="s">
        <v>42</v>
      </c>
      <c r="B18" s="9" t="s">
        <v>43</v>
      </c>
      <c r="C18" s="10">
        <v>0</v>
      </c>
      <c r="D18" s="10">
        <f>'[1]Redna vadba'!U73</f>
        <v>360</v>
      </c>
      <c r="E18" s="10">
        <f>'[1]Redna vadba'!X73</f>
        <v>0</v>
      </c>
      <c r="F18" s="10">
        <v>0</v>
      </c>
      <c r="G18" s="10">
        <v>0</v>
      </c>
      <c r="H18" s="10">
        <v>0</v>
      </c>
      <c r="I18" s="10">
        <v>0</v>
      </c>
      <c r="J18" s="12">
        <f t="shared" si="0"/>
        <v>360</v>
      </c>
    </row>
    <row r="19" spans="1:10" x14ac:dyDescent="0.25">
      <c r="A19" s="8" t="s">
        <v>44</v>
      </c>
      <c r="B19" s="9" t="s">
        <v>45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2">
        <f t="shared" si="0"/>
        <v>0</v>
      </c>
    </row>
    <row r="20" spans="1:10" x14ac:dyDescent="0.25">
      <c r="A20" s="8" t="s">
        <v>46</v>
      </c>
      <c r="B20" s="9" t="s">
        <v>47</v>
      </c>
      <c r="C20" s="10">
        <f>'[1]Objekti - Skupaj'!I19</f>
        <v>3456</v>
      </c>
      <c r="D20" s="10">
        <f>'[1]Redna vadba'!U79</f>
        <v>1120</v>
      </c>
      <c r="E20" s="10">
        <f>'[1]Redna vadba'!X79</f>
        <v>1488</v>
      </c>
      <c r="F20" s="10">
        <f>'[1]Tekmovalni stroški'!F9</f>
        <v>323.59749755096232</v>
      </c>
      <c r="G20" s="10">
        <f>'[1]Razvojne dejavnosti'!H11</f>
        <v>200</v>
      </c>
      <c r="H20" s="10">
        <v>0</v>
      </c>
      <c r="I20" s="10">
        <v>1100</v>
      </c>
      <c r="J20" s="12">
        <f t="shared" si="0"/>
        <v>7687.5974975509625</v>
      </c>
    </row>
    <row r="21" spans="1:10" x14ac:dyDescent="0.25">
      <c r="A21" s="8" t="s">
        <v>48</v>
      </c>
      <c r="B21" s="9" t="s">
        <v>49</v>
      </c>
      <c r="C21" s="10">
        <f>'[1]Objekti - Skupaj'!I20+'[1]Objekti - Skupaj'!I21</f>
        <v>13003.2</v>
      </c>
      <c r="D21" s="10">
        <f>'[1]Redna vadba'!U83</f>
        <v>1209</v>
      </c>
      <c r="E21" s="10">
        <f>'[1]Redna vadba'!X83</f>
        <v>2473.3919999999998</v>
      </c>
      <c r="F21" s="10">
        <f>'[1]Tekmovalni stroški'!F10</f>
        <v>1323.807944526664</v>
      </c>
      <c r="G21" s="10">
        <v>0</v>
      </c>
      <c r="H21" s="10">
        <v>0</v>
      </c>
      <c r="I21" s="10">
        <v>0</v>
      </c>
      <c r="J21" s="12">
        <f t="shared" si="0"/>
        <v>18009.399944526664</v>
      </c>
    </row>
    <row r="22" spans="1:10" x14ac:dyDescent="0.25">
      <c r="A22" s="8" t="s">
        <v>50</v>
      </c>
      <c r="B22" s="9" t="s">
        <v>51</v>
      </c>
      <c r="C22" s="10">
        <f>'[1]Objekti - Skupaj'!I22</f>
        <v>16493.400000000001</v>
      </c>
      <c r="D22" s="10">
        <f>'[1]Redna vadba'!U88</f>
        <v>1339</v>
      </c>
      <c r="E22" s="10">
        <f>'[1]Redna vadba'!X88</f>
        <v>1966</v>
      </c>
      <c r="F22" s="10">
        <f>'[1]Tekmovalni stroški'!F11</f>
        <v>6264.944631835896</v>
      </c>
      <c r="G22" s="10">
        <f>'[1]Razvojne dejavnosti'!H14+'[1]Razvojne dejavnosti'!R9</f>
        <v>640</v>
      </c>
      <c r="H22" s="10">
        <v>0</v>
      </c>
      <c r="I22" s="10">
        <v>0</v>
      </c>
      <c r="J22" s="12">
        <f t="shared" si="0"/>
        <v>26703.344631835898</v>
      </c>
    </row>
    <row r="23" spans="1:10" x14ac:dyDescent="0.25">
      <c r="A23" s="8" t="s">
        <v>52</v>
      </c>
      <c r="B23" s="9" t="s">
        <v>53</v>
      </c>
      <c r="C23" s="10">
        <f>'[1]Objekti - Skupaj'!I23</f>
        <v>924</v>
      </c>
      <c r="D23" s="10">
        <f>'[1]Redna vadba'!U91</f>
        <v>341</v>
      </c>
      <c r="E23" s="10">
        <f>'[1]Redna vadba'!X91</f>
        <v>572</v>
      </c>
      <c r="F23" s="10">
        <f>'[1]Tekmovalni stroški'!F12</f>
        <v>117.67181729125902</v>
      </c>
      <c r="G23" s="10">
        <v>0</v>
      </c>
      <c r="H23" s="10">
        <v>0</v>
      </c>
      <c r="I23" s="10">
        <v>200</v>
      </c>
      <c r="J23" s="12">
        <f t="shared" si="0"/>
        <v>2154.6718172912588</v>
      </c>
    </row>
    <row r="24" spans="1:10" x14ac:dyDescent="0.25">
      <c r="A24" s="8" t="s">
        <v>54</v>
      </c>
      <c r="B24" s="9" t="s">
        <v>55</v>
      </c>
      <c r="C24" s="10">
        <v>0</v>
      </c>
      <c r="D24" s="10">
        <f>'[1]Redna vadba'!U93</f>
        <v>496</v>
      </c>
      <c r="E24" s="10">
        <f>'[1]Redna vadba'!X93</f>
        <v>1081.7279999999998</v>
      </c>
      <c r="F24" s="10">
        <f>'[1]Tekmovalni stroški'!F13</f>
        <v>441.26931484222132</v>
      </c>
      <c r="G24" s="10">
        <v>0</v>
      </c>
      <c r="H24" s="10">
        <v>0</v>
      </c>
      <c r="I24" s="10">
        <v>0</v>
      </c>
      <c r="J24" s="12">
        <f t="shared" si="0"/>
        <v>2018.9973148422212</v>
      </c>
    </row>
    <row r="25" spans="1:10" x14ac:dyDescent="0.25">
      <c r="A25" s="8" t="s">
        <v>56</v>
      </c>
      <c r="B25" s="9" t="s">
        <v>57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>[1]Publikacije!J7</f>
        <v>1000</v>
      </c>
      <c r="I25" s="10">
        <v>5100</v>
      </c>
      <c r="J25" s="12">
        <f t="shared" si="0"/>
        <v>6100</v>
      </c>
    </row>
    <row r="26" spans="1:10" x14ac:dyDescent="0.25">
      <c r="A26" s="8" t="s">
        <v>58</v>
      </c>
      <c r="B26" s="9" t="s">
        <v>59</v>
      </c>
      <c r="C26" s="10">
        <f>'[1]Objekti - Skupaj'!I24+'[1]Objekti - Skupaj'!I25+'[1]Objekti - Skupaj'!I26</f>
        <v>2992.5</v>
      </c>
      <c r="D26" s="10">
        <f>'[1]Redna vadba'!U98</f>
        <v>880</v>
      </c>
      <c r="E26" s="10">
        <f>'[1]Redna vadba'!X98</f>
        <v>1301.5999999999999</v>
      </c>
      <c r="F26" s="10">
        <f>'[1]Tekmovalni stroški'!F14</f>
        <v>1126.7076505638051</v>
      </c>
      <c r="G26" s="10">
        <f>'[1]Razvojne dejavnosti'!H15+'[1]Razvojne dejavnosti'!R10</f>
        <v>620</v>
      </c>
      <c r="H26" s="10">
        <v>0</v>
      </c>
      <c r="I26" s="10">
        <v>0</v>
      </c>
      <c r="J26" s="12">
        <f t="shared" si="0"/>
        <v>6920.8076505638055</v>
      </c>
    </row>
    <row r="27" spans="1:10" x14ac:dyDescent="0.25">
      <c r="A27" s="8" t="s">
        <v>60</v>
      </c>
      <c r="B27" s="9" t="s">
        <v>61</v>
      </c>
      <c r="C27" s="10">
        <f>'[1]Objekti - Skupaj'!I27+'[1]Objekti - Skupaj'!I28</f>
        <v>6348.3</v>
      </c>
      <c r="D27" s="10">
        <f>'[1]Redna vadba'!U103</f>
        <v>1253</v>
      </c>
      <c r="E27" s="10">
        <f>'[1]Redna vadba'!X103</f>
        <v>1950</v>
      </c>
      <c r="F27" s="10">
        <f>'[1]Tekmovalni stroški'!F15</f>
        <v>1971.0029396285886</v>
      </c>
      <c r="G27" s="10">
        <f>'[1]Razvojne dejavnosti'!H16</f>
        <v>100</v>
      </c>
      <c r="H27" s="10">
        <v>0</v>
      </c>
      <c r="I27" s="10">
        <v>0</v>
      </c>
      <c r="J27" s="12">
        <f t="shared" si="0"/>
        <v>11622.302939628587</v>
      </c>
    </row>
    <row r="28" spans="1:10" x14ac:dyDescent="0.25">
      <c r="A28" s="8" t="s">
        <v>62</v>
      </c>
      <c r="B28" s="9" t="s">
        <v>63</v>
      </c>
      <c r="C28" s="10">
        <v>0</v>
      </c>
      <c r="D28" s="10">
        <f>'[1]Redna vadba'!V106</f>
        <v>0</v>
      </c>
      <c r="E28" s="10">
        <f>'[1]Redna vadba'!X106</f>
        <v>0</v>
      </c>
      <c r="F28" s="10">
        <v>0</v>
      </c>
      <c r="G28" s="10">
        <v>0</v>
      </c>
      <c r="H28" s="10">
        <v>0</v>
      </c>
      <c r="I28" s="10">
        <v>0</v>
      </c>
      <c r="J28" s="12">
        <f t="shared" si="0"/>
        <v>0</v>
      </c>
    </row>
    <row r="29" spans="1:10" x14ac:dyDescent="0.25">
      <c r="A29" s="8" t="s">
        <v>64</v>
      </c>
      <c r="B29" s="9" t="s">
        <v>65</v>
      </c>
      <c r="C29" s="10">
        <f>'[1]Objekti - Skupaj'!I29</f>
        <v>630</v>
      </c>
      <c r="D29" s="10">
        <f>'[1]Redna vadba'!U108</f>
        <v>186</v>
      </c>
      <c r="E29" s="10">
        <f>'[1]Redna vadba'!X108</f>
        <v>0</v>
      </c>
      <c r="F29" s="10">
        <v>0</v>
      </c>
      <c r="G29" s="10">
        <v>0</v>
      </c>
      <c r="H29" s="10">
        <v>0</v>
      </c>
      <c r="I29" s="10">
        <v>0</v>
      </c>
      <c r="J29" s="12">
        <f t="shared" si="0"/>
        <v>816</v>
      </c>
    </row>
    <row r="30" spans="1:10" x14ac:dyDescent="0.25">
      <c r="A30" s="8" t="s">
        <v>66</v>
      </c>
      <c r="B30" s="9" t="s">
        <v>67</v>
      </c>
      <c r="C30" s="10">
        <f>'[1]Objekti - Skupaj'!I30+'[1]Objekti - Skupaj'!I31+'[1]Objekti - Skupaj'!I32</f>
        <v>7224</v>
      </c>
      <c r="D30" s="10">
        <f>'[1]Redna vadba'!U113</f>
        <v>1365</v>
      </c>
      <c r="E30" s="10">
        <f>'[1]Redna vadba'!X113</f>
        <v>1950</v>
      </c>
      <c r="F30" s="10">
        <f>'[1]Tekmovalni stroški'!F16</f>
        <v>85.312067536162786</v>
      </c>
      <c r="G30" s="10">
        <v>0</v>
      </c>
      <c r="H30" s="10">
        <v>0</v>
      </c>
      <c r="I30" s="10">
        <v>0</v>
      </c>
      <c r="J30" s="12">
        <f t="shared" si="0"/>
        <v>10624.312067536162</v>
      </c>
    </row>
    <row r="31" spans="1:10" x14ac:dyDescent="0.25">
      <c r="A31" s="8" t="s">
        <v>68</v>
      </c>
      <c r="B31" s="9" t="s">
        <v>69</v>
      </c>
      <c r="C31" s="10">
        <f>'[1]Objekti - Skupaj'!I33+'[1]Objekti - Skupaj'!I34+'[1]Objekti - Skupaj'!I35</f>
        <v>976.5</v>
      </c>
      <c r="D31" s="10">
        <f>'[1]Redna vadba'!U118</f>
        <v>852.5</v>
      </c>
      <c r="E31" s="10">
        <f>'[1]Redna vadba'!X118</f>
        <v>819</v>
      </c>
      <c r="F31" s="10">
        <f>'[1]Tekmovalni stroški'!F17</f>
        <v>685.5442403571459</v>
      </c>
      <c r="G31" s="10">
        <f>'[1]Razvojne dejavnosti'!H17+'[1]Razvojne dejavnosti'!R12</f>
        <v>450</v>
      </c>
      <c r="H31" s="10">
        <v>0</v>
      </c>
      <c r="I31" s="10">
        <v>0</v>
      </c>
      <c r="J31" s="12">
        <f t="shared" si="0"/>
        <v>3783.544240357146</v>
      </c>
    </row>
    <row r="32" spans="1:10" x14ac:dyDescent="0.25">
      <c r="A32" s="8" t="s">
        <v>70</v>
      </c>
      <c r="B32" s="9" t="s">
        <v>71</v>
      </c>
      <c r="C32" s="10">
        <f>'[1]Objekti - Skupaj'!I36+'[1]Objekti - Skupaj'!I37</f>
        <v>2868.6000000000004</v>
      </c>
      <c r="D32" s="10">
        <f>'[1]Redna vadba'!U124</f>
        <v>1400</v>
      </c>
      <c r="E32" s="10">
        <f>'[1]Redna vadba'!X124</f>
        <v>550</v>
      </c>
      <c r="F32" s="10">
        <f>'[1]Tekmovalni stroški'!F18</f>
        <v>282.93011749510316</v>
      </c>
      <c r="G32" s="10">
        <f>'[1]Razvojne dejavnosti'!H18+'[1]Razvojne dejavnosti'!R13</f>
        <v>225</v>
      </c>
      <c r="H32" s="10">
        <v>0</v>
      </c>
      <c r="I32" s="10">
        <v>0</v>
      </c>
      <c r="J32" s="12">
        <f t="shared" si="0"/>
        <v>5326.5301174951037</v>
      </c>
    </row>
    <row r="33" spans="1:10" x14ac:dyDescent="0.25">
      <c r="A33" s="8" t="s">
        <v>72</v>
      </c>
      <c r="B33" s="9" t="s">
        <v>73</v>
      </c>
      <c r="C33" s="10">
        <f>'[1]Objekti - Skupaj'!I38+'[1]Objekti - Skupaj'!I39+'[1]Objekti - Skupaj'!I40+'[1]Objekti - Skupaj'!I41</f>
        <v>58726.5</v>
      </c>
      <c r="D33" s="10">
        <f>'[1]Redna vadba'!U138</f>
        <v>3088</v>
      </c>
      <c r="E33" s="10">
        <f>'[1]Redna vadba'!X138</f>
        <v>4260</v>
      </c>
      <c r="F33" s="10">
        <f>'[1]Tekmovalni stroški'!F19</f>
        <v>10870.378333390327</v>
      </c>
      <c r="G33" s="10">
        <f>'[1]Razvojne dejavnosti'!H19+'[1]Razvojne dejavnosti'!H20+'[1]Razvojne dejavnosti'!H21+'[1]Razvojne dejavnosti'!R15+'[1]Razvojne dejavnosti'!R16</f>
        <v>980</v>
      </c>
      <c r="H33" s="10">
        <v>0</v>
      </c>
      <c r="I33" s="10">
        <v>100</v>
      </c>
      <c r="J33" s="12">
        <f t="shared" si="0"/>
        <v>78024.878333390327</v>
      </c>
    </row>
    <row r="34" spans="1:10" x14ac:dyDescent="0.25">
      <c r="A34" s="8" t="s">
        <v>74</v>
      </c>
      <c r="B34" s="9" t="s">
        <v>75</v>
      </c>
      <c r="C34" s="10">
        <f>'[1]Objekti - Skupaj'!I42+'[1]Objekti - Skupaj'!I43+'[1]Objekti - Skupaj'!I44</f>
        <v>10857</v>
      </c>
      <c r="D34" s="10">
        <f>'[1]Redna vadba'!U149</f>
        <v>1518</v>
      </c>
      <c r="E34" s="10">
        <f>'[1]Redna vadba'!X149</f>
        <v>600</v>
      </c>
      <c r="F34" s="10">
        <f>'[1]Tekmovalni stroški'!F20</f>
        <v>1147.3002185897753</v>
      </c>
      <c r="G34" s="10">
        <f>'[1]Razvojne dejavnosti'!H22+'[1]Razvojne dejavnosti'!H23+'[1]Razvojne dejavnosti'!R18</f>
        <v>685</v>
      </c>
      <c r="H34" s="10">
        <v>0</v>
      </c>
      <c r="I34" s="10">
        <v>0</v>
      </c>
      <c r="J34" s="12">
        <f t="shared" si="0"/>
        <v>14807.300218589775</v>
      </c>
    </row>
    <row r="35" spans="1:10" x14ac:dyDescent="0.25">
      <c r="A35" s="8" t="s">
        <v>76</v>
      </c>
      <c r="B35" s="9" t="s">
        <v>77</v>
      </c>
      <c r="C35" s="10">
        <f>'[1]Objekti - Skupaj'!I45</f>
        <v>7938</v>
      </c>
      <c r="D35" s="10">
        <f>'[1]Redna vadba'!U156</f>
        <v>1333</v>
      </c>
      <c r="E35" s="10">
        <f>'[1]Redna vadba'!X156</f>
        <v>2238</v>
      </c>
      <c r="F35" s="10">
        <f>'[1]Tekmovalni stroški'!F21</f>
        <v>1329.5326784378838</v>
      </c>
      <c r="G35" s="10">
        <f>'[1]Razvojne dejavnosti'!H24+'[1]Razvojne dejavnosti'!R19</f>
        <v>150</v>
      </c>
      <c r="H35" s="10">
        <v>0</v>
      </c>
      <c r="I35" s="10">
        <v>0</v>
      </c>
      <c r="J35" s="12">
        <f t="shared" si="0"/>
        <v>12988.532678437883</v>
      </c>
    </row>
    <row r="36" spans="1:10" x14ac:dyDescent="0.25">
      <c r="A36" s="8" t="s">
        <v>78</v>
      </c>
      <c r="B36" s="9" t="s">
        <v>79</v>
      </c>
      <c r="C36" s="10">
        <f>'[1]Objekti - Skupaj'!I46+'[1]Objekti - Skupaj'!I47+'[1]Objekti - Skupaj'!I48+'[1]Objekti - Skupaj'!I49+'[1]Objekti - Skupaj'!I50</f>
        <v>4158</v>
      </c>
      <c r="D36" s="10">
        <f>'[1]Redna vadba'!U165</f>
        <v>840</v>
      </c>
      <c r="E36" s="10">
        <f>'[1]Redna vadba'!X165</f>
        <v>900</v>
      </c>
      <c r="F36" s="10">
        <f>'[1]Tekmovalni stroški'!F22</f>
        <v>222.39973468047955</v>
      </c>
      <c r="G36" s="10">
        <f>'[1]Razvojne dejavnosti'!H26+'[1]Razvojne dejavnosti'!H27+'[1]Razvojne dejavnosti'!R22</f>
        <v>920</v>
      </c>
      <c r="H36" s="10">
        <f>[1]Publikacije!J9</f>
        <v>400</v>
      </c>
      <c r="I36" s="10">
        <v>300</v>
      </c>
      <c r="J36" s="12">
        <f t="shared" si="0"/>
        <v>7740.3997346804799</v>
      </c>
    </row>
    <row r="37" spans="1:10" x14ac:dyDescent="0.25">
      <c r="A37" s="8" t="s">
        <v>80</v>
      </c>
      <c r="B37" s="9" t="s">
        <v>81</v>
      </c>
      <c r="C37" s="10">
        <f>'[1]Objekti - Skupaj'!I51+'[1]Objekti - Skupaj'!I52+'[1]Objekti - Skupaj'!I53</f>
        <v>26360.100000000002</v>
      </c>
      <c r="D37" s="10">
        <f>'[1]Redna vadba'!U178</f>
        <v>2493</v>
      </c>
      <c r="E37" s="10">
        <f>'[1]Redna vadba'!X178</f>
        <v>3791.9839999999999</v>
      </c>
      <c r="F37" s="10">
        <f>'[1]Tekmovalni stroški'!F23</f>
        <v>8346.9591638970578</v>
      </c>
      <c r="G37" s="10">
        <f>'[1]Razvojne dejavnosti'!H28+'[1]Razvojne dejavnosti'!H29</f>
        <v>310</v>
      </c>
      <c r="H37" s="10">
        <v>0</v>
      </c>
      <c r="I37" s="10">
        <v>0</v>
      </c>
      <c r="J37" s="12">
        <f t="shared" si="0"/>
        <v>41302.043163897062</v>
      </c>
    </row>
    <row r="38" spans="1:10" x14ac:dyDescent="0.25">
      <c r="A38" s="8" t="s">
        <v>82</v>
      </c>
      <c r="B38" s="9" t="s">
        <v>83</v>
      </c>
      <c r="C38" s="10">
        <f>'[1]Objekti - Skupaj'!I54+'[1]Objekti - Skupaj'!I55+'[1]Objekti - Skupaj'!I56+'[1]Objekti - Skupaj'!I57+'[1]Objekti - Skupaj'!I58</f>
        <v>35345.644444444442</v>
      </c>
      <c r="D38" s="10">
        <f>'[1]Redna vadba'!U186</f>
        <v>3181</v>
      </c>
      <c r="E38" s="10">
        <f>'[1]Redna vadba'!X186</f>
        <v>5005.28</v>
      </c>
      <c r="F38" s="10">
        <f>'[1]Tekmovalni stroški'!F24</f>
        <v>5445.498688787593</v>
      </c>
      <c r="G38" s="10">
        <f>'[1]Razvojne dejavnosti'!H30+'[1]Razvojne dejavnosti'!H32+'[1]Razvojne dejavnosti'!H31+'[1]Razvojne dejavnosti'!R22</f>
        <v>1357.5</v>
      </c>
      <c r="H38" s="10">
        <v>0</v>
      </c>
      <c r="I38" s="10">
        <v>200</v>
      </c>
      <c r="J38" s="12">
        <f t="shared" si="0"/>
        <v>50534.923133232034</v>
      </c>
    </row>
    <row r="39" spans="1:10" x14ac:dyDescent="0.25">
      <c r="A39" s="8" t="s">
        <v>84</v>
      </c>
      <c r="B39" s="9" t="s">
        <v>85</v>
      </c>
      <c r="C39" s="10">
        <f>'[1]Objekti - Skupaj'!I59</f>
        <v>1890</v>
      </c>
      <c r="D39" s="10">
        <f>'[1]Redna vadba'!U188</f>
        <v>186</v>
      </c>
      <c r="E39" s="10">
        <f>'[1]Redna vadba'!X188</f>
        <v>300</v>
      </c>
      <c r="F39" s="10">
        <f>'[1]Tekmovalni stroški'!F25</f>
        <v>147.08977161407378</v>
      </c>
      <c r="G39" s="10">
        <v>0</v>
      </c>
      <c r="H39" s="10">
        <v>0</v>
      </c>
      <c r="I39" s="10">
        <v>0</v>
      </c>
      <c r="J39" s="12">
        <f t="shared" si="0"/>
        <v>2523.0897716140739</v>
      </c>
    </row>
    <row r="40" spans="1:10" x14ac:dyDescent="0.25">
      <c r="A40" s="8" t="s">
        <v>86</v>
      </c>
      <c r="B40" s="9" t="s">
        <v>87</v>
      </c>
      <c r="C40" s="10">
        <v>0</v>
      </c>
      <c r="D40" s="10">
        <f>'[1]Redna vadba'!U193</f>
        <v>280</v>
      </c>
      <c r="E40" s="10">
        <f>'[1]Redna vadba'!X193</f>
        <v>0</v>
      </c>
      <c r="F40" s="10">
        <v>0</v>
      </c>
      <c r="G40" s="10">
        <v>0</v>
      </c>
      <c r="H40" s="10">
        <v>0</v>
      </c>
      <c r="I40" s="10">
        <v>0</v>
      </c>
      <c r="J40" s="12">
        <f t="shared" si="0"/>
        <v>280</v>
      </c>
    </row>
    <row r="41" spans="1:10" x14ac:dyDescent="0.25">
      <c r="A41" s="8" t="s">
        <v>88</v>
      </c>
      <c r="B41" s="9" t="s">
        <v>89</v>
      </c>
      <c r="C41" s="10">
        <f>'[1]Objekti - Skupaj'!I60+'[1]Objekti - Skupaj'!I61</f>
        <v>957</v>
      </c>
      <c r="D41" s="10">
        <f>'[1]Redna vadba'!U196</f>
        <v>240</v>
      </c>
      <c r="E41" s="10">
        <f>'[1]Redna vadba'!X196</f>
        <v>300</v>
      </c>
      <c r="F41" s="10">
        <v>0</v>
      </c>
      <c r="G41" s="10">
        <v>0</v>
      </c>
      <c r="H41" s="10">
        <v>0</v>
      </c>
      <c r="I41" s="10">
        <v>100</v>
      </c>
      <c r="J41" s="12">
        <f t="shared" si="0"/>
        <v>1597</v>
      </c>
    </row>
    <row r="42" spans="1:10" x14ac:dyDescent="0.25">
      <c r="A42" s="8" t="s">
        <v>90</v>
      </c>
      <c r="B42" s="9" t="s">
        <v>91</v>
      </c>
      <c r="C42" s="10">
        <f>'[1]Objekti - Skupaj'!I64+'[1]Objekti - Skupaj'!I62</f>
        <v>1496.25</v>
      </c>
      <c r="D42" s="10">
        <f>'[1]Redna vadba'!U203</f>
        <v>986</v>
      </c>
      <c r="E42" s="10">
        <f>'[1]Redna vadba'!X203</f>
        <v>850</v>
      </c>
      <c r="F42" s="10">
        <f>'[1]Tekmovalni stroški'!F26</f>
        <v>238.65315444383469</v>
      </c>
      <c r="G42" s="10">
        <f>'[1]Razvojne dejavnosti'!H33+'[1]Razvojne dejavnosti'!R25</f>
        <v>380</v>
      </c>
      <c r="H42" s="10">
        <v>0</v>
      </c>
      <c r="I42" s="10">
        <v>400</v>
      </c>
      <c r="J42" s="12">
        <f t="shared" si="0"/>
        <v>4350.9031544438349</v>
      </c>
    </row>
    <row r="43" spans="1:10" x14ac:dyDescent="0.25">
      <c r="A43" s="8" t="s">
        <v>92</v>
      </c>
      <c r="B43" s="9" t="s">
        <v>93</v>
      </c>
      <c r="C43" s="10">
        <f>'[1]Objekti - Skupaj'!I65</f>
        <v>384</v>
      </c>
      <c r="D43" s="10">
        <f>'[1]Redna vadba'!U206</f>
        <v>360</v>
      </c>
      <c r="E43" s="10">
        <f>'[1]Redna vadba'!X206</f>
        <v>0</v>
      </c>
      <c r="F43" s="10">
        <v>0</v>
      </c>
      <c r="G43" s="10">
        <v>0</v>
      </c>
      <c r="H43" s="10">
        <v>0</v>
      </c>
      <c r="I43" s="10">
        <v>0</v>
      </c>
      <c r="J43" s="12">
        <f t="shared" si="0"/>
        <v>744</v>
      </c>
    </row>
    <row r="44" spans="1:10" x14ac:dyDescent="0.25">
      <c r="A44" s="8" t="s">
        <v>94</v>
      </c>
      <c r="B44" s="9" t="s">
        <v>95</v>
      </c>
      <c r="C44" s="10">
        <f>'[1]Objekti - Skupaj'!I66</f>
        <v>378</v>
      </c>
      <c r="D44" s="10">
        <f>'[1]Redna vadba'!U210</f>
        <v>558</v>
      </c>
      <c r="E44" s="10">
        <f>'[1]Redna vadba'!X210</f>
        <v>300</v>
      </c>
      <c r="F44" s="10">
        <f>'[1]Tekmovalni stroški'!F27</f>
        <v>470.68726916503607</v>
      </c>
      <c r="G44" s="10">
        <f>'[1]Razvojne dejavnosti'!H34+'[1]Razvojne dejavnosti'!R27+'[1]Razvojne dejavnosti'!R26</f>
        <v>1137.5</v>
      </c>
      <c r="H44" s="10">
        <v>0</v>
      </c>
      <c r="I44" s="10">
        <v>100</v>
      </c>
      <c r="J44" s="12">
        <f t="shared" si="0"/>
        <v>2944.187269165036</v>
      </c>
    </row>
    <row r="45" spans="1:10" x14ac:dyDescent="0.25">
      <c r="A45" s="8" t="s">
        <v>96</v>
      </c>
      <c r="B45" s="9" t="s">
        <v>97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400</v>
      </c>
      <c r="J45" s="12">
        <f t="shared" si="0"/>
        <v>400</v>
      </c>
    </row>
    <row r="46" spans="1:10" x14ac:dyDescent="0.25">
      <c r="A46" s="8" t="s">
        <v>98</v>
      </c>
      <c r="B46" s="9" t="s">
        <v>99</v>
      </c>
      <c r="C46" s="10">
        <f>'[1]Objekti - Skupaj'!I67</f>
        <v>1260</v>
      </c>
      <c r="D46" s="10">
        <f>'[1]Redna vadba'!U216</f>
        <v>732</v>
      </c>
      <c r="E46" s="10">
        <f>'[1]Redna vadba'!X216</f>
        <v>300</v>
      </c>
      <c r="F46" s="10">
        <v>0</v>
      </c>
      <c r="G46" s="10">
        <v>0</v>
      </c>
      <c r="H46" s="10">
        <v>0</v>
      </c>
      <c r="I46" s="10">
        <v>0</v>
      </c>
      <c r="J46" s="12">
        <f t="shared" si="0"/>
        <v>2292</v>
      </c>
    </row>
    <row r="47" spans="1:10" x14ac:dyDescent="0.25">
      <c r="A47" s="8" t="s">
        <v>100</v>
      </c>
      <c r="B47" s="9" t="s">
        <v>101</v>
      </c>
      <c r="C47" s="10">
        <v>0</v>
      </c>
      <c r="D47" s="10">
        <v>0</v>
      </c>
      <c r="E47" s="10">
        <f>'[1]Redna vadba'!X219</f>
        <v>0</v>
      </c>
      <c r="F47" s="10">
        <v>0</v>
      </c>
      <c r="G47" s="10">
        <v>0</v>
      </c>
      <c r="H47" s="10">
        <v>0</v>
      </c>
      <c r="I47" s="10">
        <v>0</v>
      </c>
      <c r="J47" s="12">
        <f t="shared" si="0"/>
        <v>0</v>
      </c>
    </row>
    <row r="48" spans="1:10" x14ac:dyDescent="0.25">
      <c r="A48" s="8" t="s">
        <v>102</v>
      </c>
      <c r="B48" s="9" t="s">
        <v>103</v>
      </c>
      <c r="C48" s="10">
        <f>'[1]Objekti - Skupaj'!I68+'[1]Objekti - Skupaj'!I69</f>
        <v>7623</v>
      </c>
      <c r="D48" s="10">
        <f>'[1]Redna vadba'!U226</f>
        <v>1410</v>
      </c>
      <c r="E48" s="10">
        <f>'[1]Redna vadba'!X226</f>
        <v>1350</v>
      </c>
      <c r="F48" s="10">
        <f>'[1]Tekmovalni stroški'!F28</f>
        <v>812.34444887477434</v>
      </c>
      <c r="G48" s="10">
        <v>0</v>
      </c>
      <c r="H48" s="10">
        <v>0</v>
      </c>
      <c r="I48" s="10">
        <v>0</v>
      </c>
      <c r="J48" s="12">
        <f t="shared" si="0"/>
        <v>11195.344448874774</v>
      </c>
    </row>
    <row r="49" spans="1:10" x14ac:dyDescent="0.25">
      <c r="A49" s="8" t="s">
        <v>104</v>
      </c>
      <c r="B49" s="9" t="s">
        <v>105</v>
      </c>
      <c r="C49" s="10">
        <f>'[1]Objekti - Skupaj'!I70+'[1]Objekti - Skupaj'!I71</f>
        <v>3360</v>
      </c>
      <c r="D49" s="10">
        <f>'[1]Redna vadba'!U228</f>
        <v>496</v>
      </c>
      <c r="E49" s="10">
        <f>'[1]Redna vadba'!X228</f>
        <v>1081.7279999999998</v>
      </c>
      <c r="F49" s="10">
        <f>'[1]Tekmovalni stroški'!F29</f>
        <v>629.22945039698163</v>
      </c>
      <c r="G49" s="10">
        <v>0</v>
      </c>
      <c r="H49" s="10">
        <v>0</v>
      </c>
      <c r="I49" s="10">
        <v>0</v>
      </c>
      <c r="J49" s="12">
        <f t="shared" si="0"/>
        <v>5566.9574503969816</v>
      </c>
    </row>
    <row r="50" spans="1:10" x14ac:dyDescent="0.25">
      <c r="A50" s="8" t="s">
        <v>106</v>
      </c>
      <c r="B50" s="9" t="s">
        <v>107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100</v>
      </c>
      <c r="J50" s="12">
        <f t="shared" si="0"/>
        <v>100</v>
      </c>
    </row>
    <row r="51" spans="1:10" x14ac:dyDescent="0.25">
      <c r="A51" s="8" t="s">
        <v>108</v>
      </c>
      <c r="B51" s="9" t="s">
        <v>109</v>
      </c>
      <c r="C51" s="10">
        <f>'[1]Objekti - Skupaj'!I72+'[1]Objekti - Skupaj'!I73</f>
        <v>4118.625</v>
      </c>
      <c r="D51" s="10">
        <f>'[1]Redna vadba'!U235</f>
        <v>3025</v>
      </c>
      <c r="E51" s="10">
        <f>'[1]Redna vadba'!X235</f>
        <v>4815.0559999999996</v>
      </c>
      <c r="F51" s="10">
        <f>'[1]Tekmovalni stroški'!F30</f>
        <v>800.16835758056129</v>
      </c>
      <c r="G51" s="10">
        <f>'[1]Razvojne dejavnosti'!H36</f>
        <v>216</v>
      </c>
      <c r="H51" s="10">
        <v>0</v>
      </c>
      <c r="I51" s="10">
        <v>0</v>
      </c>
      <c r="J51" s="12">
        <f t="shared" si="0"/>
        <v>12974.849357580562</v>
      </c>
    </row>
    <row r="52" spans="1:10" ht="15.75" thickBot="1" x14ac:dyDescent="0.3">
      <c r="A52" s="13" t="s">
        <v>110</v>
      </c>
      <c r="B52" s="14" t="s">
        <v>111</v>
      </c>
      <c r="C52" s="15">
        <f>'[1]Objekti - Skupaj'!I74+'[1]Objekti - Skupaj'!I75</f>
        <v>1176</v>
      </c>
      <c r="D52" s="16">
        <f>'[1]Redna vadba'!U238</f>
        <v>217</v>
      </c>
      <c r="E52" s="16">
        <f>'[1]Redna vadba'!X238</f>
        <v>0</v>
      </c>
      <c r="F52" s="16">
        <v>0</v>
      </c>
      <c r="G52" s="16">
        <v>0</v>
      </c>
      <c r="H52" s="16">
        <v>0</v>
      </c>
      <c r="I52" s="16">
        <v>100</v>
      </c>
      <c r="J52" s="17">
        <f t="shared" si="0"/>
        <v>1493</v>
      </c>
    </row>
    <row r="53" spans="1:10" x14ac:dyDescent="0.25">
      <c r="B53" s="18" t="s">
        <v>112</v>
      </c>
      <c r="C53" s="19">
        <f>SUM(C2:C52)</f>
        <v>263600.18218954245</v>
      </c>
      <c r="D53" s="19">
        <f t="shared" ref="D53:I53" si="1">SUM(D2:D52)</f>
        <v>43687.1</v>
      </c>
      <c r="E53" s="19">
        <f t="shared" si="1"/>
        <v>51083.367999999988</v>
      </c>
      <c r="F53" s="19">
        <f t="shared" si="1"/>
        <v>47089.004712418326</v>
      </c>
      <c r="G53" s="19">
        <f t="shared" si="1"/>
        <v>12506</v>
      </c>
      <c r="H53" s="19">
        <f t="shared" si="1"/>
        <v>2900</v>
      </c>
      <c r="I53" s="19">
        <f t="shared" si="1"/>
        <v>10600</v>
      </c>
      <c r="J53" s="20">
        <f t="shared" ref="J53" si="2">I53+H53+G53+F53+E53+D53+C53</f>
        <v>431465.65490196075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2021-03-23T08:33:13Z</dcterms:created>
  <dcterms:modified xsi:type="dcterms:W3CDTF">2021-03-23T08:33:45Z</dcterms:modified>
</cp:coreProperties>
</file>