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a_delovni_zvezek"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6\ŠPORT\"/>
    </mc:Choice>
  </mc:AlternateContent>
  <xr:revisionPtr revIDLastSave="0" documentId="13_ncr:1_{88EFC656-6336-40E7-881F-8AA4D8AE2D15}" xr6:coauthVersionLast="47" xr6:coauthVersionMax="47" xr10:uidLastSave="{00000000-0000-0000-0000-000000000000}"/>
  <bookViews>
    <workbookView xWindow="-120" yWindow="-120" windowWidth="29040" windowHeight="15720" xr2:uid="{093849AA-AE86-4716-9B47-D27FC66327A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53" i="1" l="1"/>
  <c r="S53" i="1" s="1"/>
  <c r="K53" i="1"/>
  <c r="H53" i="1"/>
  <c r="G53" i="1"/>
  <c r="F53" i="1"/>
  <c r="E53" i="1"/>
  <c r="D53" i="1"/>
  <c r="C53" i="1"/>
  <c r="I52" i="1"/>
  <c r="S52" i="1" s="1"/>
  <c r="G52" i="1"/>
  <c r="R52" i="1" s="1"/>
  <c r="F52" i="1"/>
  <c r="E52" i="1"/>
  <c r="D52" i="1"/>
  <c r="C52" i="1"/>
  <c r="G51" i="1"/>
  <c r="R51" i="1" s="1"/>
  <c r="F51" i="1"/>
  <c r="E51" i="1"/>
  <c r="D51" i="1"/>
  <c r="C51" i="1"/>
  <c r="Q50" i="1"/>
  <c r="S50" i="1" s="1"/>
  <c r="K50" i="1"/>
  <c r="R50" i="1" s="1"/>
  <c r="H50" i="1"/>
  <c r="G50" i="1"/>
  <c r="F50" i="1"/>
  <c r="E50" i="1"/>
  <c r="D50" i="1"/>
  <c r="C50" i="1"/>
  <c r="R49" i="1"/>
  <c r="Q49" i="1"/>
  <c r="J49" i="1"/>
  <c r="S49" i="1" s="1"/>
  <c r="G49" i="1"/>
  <c r="F49" i="1"/>
  <c r="E49" i="1"/>
  <c r="D49" i="1"/>
  <c r="C49" i="1"/>
  <c r="Q48" i="1"/>
  <c r="R48" i="1" s="1"/>
  <c r="M48" i="1"/>
  <c r="L48" i="1"/>
  <c r="S48" i="1" s="1"/>
  <c r="K48" i="1"/>
  <c r="J48" i="1"/>
  <c r="G48" i="1"/>
  <c r="F48" i="1"/>
  <c r="E48" i="1"/>
  <c r="D48" i="1"/>
  <c r="C48" i="1"/>
  <c r="Q47" i="1"/>
  <c r="R47" i="1" s="1"/>
  <c r="L47" i="1"/>
  <c r="K47" i="1"/>
  <c r="S47" i="1" s="1"/>
  <c r="J47" i="1"/>
  <c r="H47" i="1"/>
  <c r="G47" i="1"/>
  <c r="F47" i="1"/>
  <c r="E47" i="1"/>
  <c r="D47" i="1"/>
  <c r="C47" i="1"/>
  <c r="S46" i="1"/>
  <c r="G46" i="1"/>
  <c r="R46" i="1" s="1"/>
  <c r="F46" i="1"/>
  <c r="E46" i="1"/>
  <c r="D46" i="1"/>
  <c r="C46" i="1"/>
  <c r="R45" i="1"/>
  <c r="Q45" i="1"/>
  <c r="K45" i="1"/>
  <c r="J45" i="1"/>
  <c r="S45" i="1" s="1"/>
  <c r="H45" i="1"/>
  <c r="G45" i="1"/>
  <c r="F45" i="1"/>
  <c r="E45" i="1"/>
  <c r="D45" i="1"/>
  <c r="C45" i="1"/>
  <c r="O44" i="1"/>
  <c r="S44" i="1" s="1"/>
  <c r="G44" i="1"/>
  <c r="F44" i="1"/>
  <c r="E44" i="1"/>
  <c r="D44" i="1"/>
  <c r="C44" i="1"/>
  <c r="Q43" i="1"/>
  <c r="S43" i="1" s="1"/>
  <c r="K43" i="1"/>
  <c r="J43" i="1"/>
  <c r="I43" i="1"/>
  <c r="G43" i="1"/>
  <c r="F43" i="1"/>
  <c r="E43" i="1"/>
  <c r="D43" i="1"/>
  <c r="C43" i="1"/>
  <c r="G42" i="1"/>
  <c r="R42" i="1" s="1"/>
  <c r="F42" i="1"/>
  <c r="E42" i="1"/>
  <c r="D42" i="1"/>
  <c r="C42" i="1"/>
  <c r="Q41" i="1"/>
  <c r="R41" i="1" s="1"/>
  <c r="O41" i="1"/>
  <c r="L41" i="1"/>
  <c r="K41" i="1"/>
  <c r="J41" i="1"/>
  <c r="I41" i="1"/>
  <c r="G41" i="1"/>
  <c r="F41" i="1"/>
  <c r="E41" i="1"/>
  <c r="D41" i="1"/>
  <c r="C41" i="1"/>
  <c r="S41" i="1" s="1"/>
  <c r="Q40" i="1"/>
  <c r="S40" i="1" s="1"/>
  <c r="L40" i="1"/>
  <c r="K40" i="1"/>
  <c r="J40" i="1"/>
  <c r="I40" i="1"/>
  <c r="G40" i="1"/>
  <c r="F40" i="1"/>
  <c r="E40" i="1"/>
  <c r="D40" i="1"/>
  <c r="C40" i="1"/>
  <c r="Q39" i="1"/>
  <c r="S39" i="1" s="1"/>
  <c r="L39" i="1"/>
  <c r="K39" i="1"/>
  <c r="J39" i="1"/>
  <c r="G39" i="1"/>
  <c r="F39" i="1"/>
  <c r="E39" i="1"/>
  <c r="D39" i="1"/>
  <c r="C39" i="1"/>
  <c r="S38" i="1"/>
  <c r="Q38" i="1"/>
  <c r="R38" i="1" s="1"/>
  <c r="L38" i="1"/>
  <c r="K38" i="1"/>
  <c r="H38" i="1"/>
  <c r="G38" i="1"/>
  <c r="F38" i="1"/>
  <c r="E38" i="1"/>
  <c r="D38" i="1"/>
  <c r="C38" i="1"/>
  <c r="R37" i="1"/>
  <c r="K37" i="1"/>
  <c r="J37" i="1"/>
  <c r="G37" i="1"/>
  <c r="S37" i="1" s="1"/>
  <c r="F37" i="1"/>
  <c r="E37" i="1"/>
  <c r="D37" i="1"/>
  <c r="C37" i="1"/>
  <c r="Q36" i="1"/>
  <c r="R36" i="1" s="1"/>
  <c r="L36" i="1"/>
  <c r="I36" i="1"/>
  <c r="S36" i="1" s="1"/>
  <c r="G36" i="1"/>
  <c r="F36" i="1"/>
  <c r="E36" i="1"/>
  <c r="D36" i="1"/>
  <c r="C36" i="1"/>
  <c r="J35" i="1"/>
  <c r="S35" i="1" s="1"/>
  <c r="G35" i="1"/>
  <c r="F35" i="1"/>
  <c r="E35" i="1"/>
  <c r="D35" i="1"/>
  <c r="C35" i="1"/>
  <c r="I34" i="1"/>
  <c r="S34" i="1" s="1"/>
  <c r="H34" i="1"/>
  <c r="G34" i="1"/>
  <c r="F34" i="1"/>
  <c r="E34" i="1"/>
  <c r="D34" i="1"/>
  <c r="C34" i="1"/>
  <c r="R34" i="1" s="1"/>
  <c r="R33" i="1"/>
  <c r="P33" i="1"/>
  <c r="S33" i="1" s="1"/>
  <c r="N33" i="1"/>
  <c r="N54" i="1" s="1"/>
  <c r="M33" i="1"/>
  <c r="O32" i="1"/>
  <c r="R32" i="1" s="1"/>
  <c r="H32" i="1"/>
  <c r="G32" i="1"/>
  <c r="F32" i="1"/>
  <c r="E32" i="1"/>
  <c r="D32" i="1"/>
  <c r="C32" i="1"/>
  <c r="S32" i="1" s="1"/>
  <c r="Q31" i="1"/>
  <c r="S31" i="1" s="1"/>
  <c r="J31" i="1"/>
  <c r="I31" i="1"/>
  <c r="G31" i="1"/>
  <c r="F31" i="1"/>
  <c r="E31" i="1"/>
  <c r="D31" i="1"/>
  <c r="C31" i="1"/>
  <c r="R30" i="1"/>
  <c r="Q30" i="1"/>
  <c r="S30" i="1" s="1"/>
  <c r="L30" i="1"/>
  <c r="K30" i="1"/>
  <c r="H30" i="1"/>
  <c r="G30" i="1"/>
  <c r="F30" i="1"/>
  <c r="E30" i="1"/>
  <c r="D30" i="1"/>
  <c r="C30" i="1"/>
  <c r="H29" i="1"/>
  <c r="S29" i="1" s="1"/>
  <c r="G29" i="1"/>
  <c r="R29" i="1" s="1"/>
  <c r="F29" i="1"/>
  <c r="E29" i="1"/>
  <c r="D29" i="1"/>
  <c r="C29" i="1"/>
  <c r="Q28" i="1"/>
  <c r="S28" i="1" s="1"/>
  <c r="J28" i="1"/>
  <c r="G28" i="1"/>
  <c r="F28" i="1"/>
  <c r="E28" i="1"/>
  <c r="D28" i="1"/>
  <c r="C28" i="1"/>
  <c r="R27" i="1"/>
  <c r="L27" i="1"/>
  <c r="G27" i="1"/>
  <c r="F27" i="1"/>
  <c r="E27" i="1"/>
  <c r="D27" i="1"/>
  <c r="C27" i="1"/>
  <c r="S27" i="1" s="1"/>
  <c r="R26" i="1"/>
  <c r="Q26" i="1"/>
  <c r="S26" i="1" s="1"/>
  <c r="L26" i="1"/>
  <c r="K26" i="1"/>
  <c r="J26" i="1"/>
  <c r="H26" i="1"/>
  <c r="G26" i="1"/>
  <c r="F26" i="1"/>
  <c r="E26" i="1"/>
  <c r="D26" i="1"/>
  <c r="C26" i="1"/>
  <c r="R25" i="1"/>
  <c r="Q25" i="1"/>
  <c r="S25" i="1" s="1"/>
  <c r="H25" i="1"/>
  <c r="G25" i="1"/>
  <c r="F25" i="1"/>
  <c r="E25" i="1"/>
  <c r="D25" i="1"/>
  <c r="C25" i="1"/>
  <c r="O24" i="1"/>
  <c r="R24" i="1" s="1"/>
  <c r="L24" i="1"/>
  <c r="K24" i="1"/>
  <c r="S24" i="1" s="1"/>
  <c r="G24" i="1"/>
  <c r="F24" i="1"/>
  <c r="E24" i="1"/>
  <c r="D24" i="1"/>
  <c r="C24" i="1"/>
  <c r="Q23" i="1"/>
  <c r="S23" i="1" s="1"/>
  <c r="K23" i="1"/>
  <c r="G23" i="1"/>
  <c r="F23" i="1"/>
  <c r="E23" i="1"/>
  <c r="D23" i="1"/>
  <c r="C23" i="1"/>
  <c r="R22" i="1"/>
  <c r="Q22" i="1"/>
  <c r="L22" i="1"/>
  <c r="K22" i="1"/>
  <c r="J22" i="1"/>
  <c r="S22" i="1" s="1"/>
  <c r="I22" i="1"/>
  <c r="H22" i="1"/>
  <c r="G22" i="1"/>
  <c r="F22" i="1"/>
  <c r="E22" i="1"/>
  <c r="D22" i="1"/>
  <c r="C22" i="1"/>
  <c r="Q21" i="1"/>
  <c r="O21" i="1"/>
  <c r="R21" i="1" s="1"/>
  <c r="L21" i="1"/>
  <c r="K21" i="1"/>
  <c r="J21" i="1"/>
  <c r="H21" i="1"/>
  <c r="G21" i="1"/>
  <c r="F21" i="1"/>
  <c r="E21" i="1"/>
  <c r="D21" i="1"/>
  <c r="C21" i="1"/>
  <c r="S21" i="1" s="1"/>
  <c r="Q20" i="1"/>
  <c r="R20" i="1" s="1"/>
  <c r="I20" i="1"/>
  <c r="H20" i="1"/>
  <c r="G20" i="1"/>
  <c r="F20" i="1"/>
  <c r="E20" i="1"/>
  <c r="D20" i="1"/>
  <c r="C20" i="1"/>
  <c r="R19" i="1"/>
  <c r="Q19" i="1"/>
  <c r="K19" i="1"/>
  <c r="J19" i="1"/>
  <c r="H19" i="1"/>
  <c r="S19" i="1" s="1"/>
  <c r="G19" i="1"/>
  <c r="F19" i="1"/>
  <c r="E19" i="1"/>
  <c r="D19" i="1"/>
  <c r="C19" i="1"/>
  <c r="G18" i="1"/>
  <c r="R18" i="1" s="1"/>
  <c r="F18" i="1"/>
  <c r="E18" i="1"/>
  <c r="D18" i="1"/>
  <c r="C18" i="1"/>
  <c r="R17" i="1"/>
  <c r="O17" i="1"/>
  <c r="S17" i="1" s="1"/>
  <c r="I17" i="1"/>
  <c r="G17" i="1"/>
  <c r="F17" i="1"/>
  <c r="E17" i="1"/>
  <c r="D17" i="1"/>
  <c r="C17" i="1"/>
  <c r="Q16" i="1"/>
  <c r="S16" i="1" s="1"/>
  <c r="J16" i="1"/>
  <c r="G16" i="1"/>
  <c r="F16" i="1"/>
  <c r="E16" i="1"/>
  <c r="D16" i="1"/>
  <c r="C16" i="1"/>
  <c r="S15" i="1"/>
  <c r="R15" i="1"/>
  <c r="M15" i="1"/>
  <c r="M54" i="1" s="1"/>
  <c r="O14" i="1"/>
  <c r="S14" i="1" s="1"/>
  <c r="I14" i="1"/>
  <c r="G14" i="1"/>
  <c r="F14" i="1"/>
  <c r="E14" i="1"/>
  <c r="D14" i="1"/>
  <c r="C14" i="1"/>
  <c r="R13" i="1"/>
  <c r="Q13" i="1"/>
  <c r="K13" i="1"/>
  <c r="J13" i="1"/>
  <c r="G13" i="1"/>
  <c r="S13" i="1" s="1"/>
  <c r="F13" i="1"/>
  <c r="E13" i="1"/>
  <c r="D13" i="1"/>
  <c r="C13" i="1"/>
  <c r="Q12" i="1"/>
  <c r="S12" i="1" s="1"/>
  <c r="P12" i="1"/>
  <c r="L12" i="1"/>
  <c r="J12" i="1"/>
  <c r="I12" i="1"/>
  <c r="H12" i="1"/>
  <c r="G12" i="1"/>
  <c r="F12" i="1"/>
  <c r="E12" i="1"/>
  <c r="D12" i="1"/>
  <c r="C12" i="1"/>
  <c r="O11" i="1"/>
  <c r="R11" i="1" s="1"/>
  <c r="Q10" i="1"/>
  <c r="R10" i="1" s="1"/>
  <c r="O10" i="1"/>
  <c r="L10" i="1"/>
  <c r="K10" i="1"/>
  <c r="J10" i="1"/>
  <c r="H10" i="1"/>
  <c r="G10" i="1"/>
  <c r="F10" i="1"/>
  <c r="E10" i="1"/>
  <c r="D10" i="1"/>
  <c r="C10" i="1"/>
  <c r="Q9" i="1"/>
  <c r="S9" i="1" s="1"/>
  <c r="P9" i="1"/>
  <c r="O9" i="1"/>
  <c r="L9" i="1"/>
  <c r="K9" i="1"/>
  <c r="I9" i="1"/>
  <c r="G9" i="1"/>
  <c r="F9" i="1"/>
  <c r="E9" i="1"/>
  <c r="D9" i="1"/>
  <c r="C9" i="1"/>
  <c r="R8" i="1"/>
  <c r="P8" i="1"/>
  <c r="P54" i="1" s="1"/>
  <c r="O8" i="1"/>
  <c r="S8" i="1" s="1"/>
  <c r="S7" i="1"/>
  <c r="R7" i="1"/>
  <c r="I7" i="1"/>
  <c r="I54" i="1" s="1"/>
  <c r="G7" i="1"/>
  <c r="F7" i="1"/>
  <c r="E7" i="1"/>
  <c r="D7" i="1"/>
  <c r="C7" i="1"/>
  <c r="Q6" i="1"/>
  <c r="L6" i="1"/>
  <c r="S6" i="1" s="1"/>
  <c r="K6" i="1"/>
  <c r="J6" i="1"/>
  <c r="R6" i="1" s="1"/>
  <c r="G6" i="1"/>
  <c r="F6" i="1"/>
  <c r="E6" i="1"/>
  <c r="D6" i="1"/>
  <c r="C6" i="1"/>
  <c r="Q5" i="1"/>
  <c r="S5" i="1" s="1"/>
  <c r="L5" i="1"/>
  <c r="K5" i="1"/>
  <c r="J5" i="1"/>
  <c r="G5" i="1"/>
  <c r="F5" i="1"/>
  <c r="E5" i="1"/>
  <c r="D5" i="1"/>
  <c r="C5" i="1"/>
  <c r="Q4" i="1"/>
  <c r="R4" i="1" s="1"/>
  <c r="L4" i="1"/>
  <c r="L54" i="1" s="1"/>
  <c r="K4" i="1"/>
  <c r="K54" i="1" s="1"/>
  <c r="H4" i="1"/>
  <c r="G4" i="1"/>
  <c r="F4" i="1"/>
  <c r="E4" i="1"/>
  <c r="D4" i="1"/>
  <c r="C4" i="1"/>
  <c r="S3" i="1"/>
  <c r="O3" i="1"/>
  <c r="O54" i="1" s="1"/>
  <c r="J3" i="1"/>
  <c r="J54" i="1" s="1"/>
  <c r="H3" i="1"/>
  <c r="H54" i="1" s="1"/>
  <c r="G3" i="1"/>
  <c r="F3" i="1"/>
  <c r="E3" i="1"/>
  <c r="D3" i="1"/>
  <c r="C3" i="1"/>
  <c r="G2" i="1"/>
  <c r="G54" i="1" s="1"/>
  <c r="F2" i="1"/>
  <c r="E2" i="1"/>
  <c r="D2" i="1"/>
  <c r="C2" i="1"/>
  <c r="C54" i="1" s="1"/>
  <c r="R9" i="1" l="1"/>
  <c r="R35" i="1"/>
  <c r="R43" i="1"/>
  <c r="R3" i="1"/>
  <c r="S4" i="1"/>
  <c r="S10" i="1"/>
  <c r="S20" i="1"/>
  <c r="S42" i="1"/>
  <c r="S2" i="1"/>
  <c r="S11" i="1"/>
  <c r="R12" i="1"/>
  <c r="S18" i="1"/>
  <c r="R31" i="1"/>
  <c r="R39" i="1"/>
  <c r="R40" i="1"/>
  <c r="S51" i="1"/>
  <c r="R2" i="1"/>
  <c r="R54" i="1" s="1"/>
  <c r="R44" i="1"/>
  <c r="R53" i="1"/>
  <c r="Q54" i="1"/>
  <c r="R16" i="1"/>
  <c r="R5" i="1"/>
  <c r="R14" i="1"/>
  <c r="R23" i="1"/>
  <c r="R28" i="1"/>
  <c r="S54" i="1" l="1"/>
</calcChain>
</file>

<file path=xl/sharedStrings.xml><?xml version="1.0" encoding="utf-8"?>
<sst xmlns="http://schemas.openxmlformats.org/spreadsheetml/2006/main" count="123" uniqueCount="123">
  <si>
    <t>Številka zadeve</t>
  </si>
  <si>
    <t>Prijavitelj</t>
  </si>
  <si>
    <t>Strokovni kader</t>
  </si>
  <si>
    <t>Delovanje društva</t>
  </si>
  <si>
    <t>Dodatne točke DD</t>
  </si>
  <si>
    <t>Dodatna sredstva DD</t>
  </si>
  <si>
    <t>Delovanje društva skupaj</t>
  </si>
  <si>
    <t>Uporaba objekta ZŠB</t>
  </si>
  <si>
    <t>Uporaba objekta JZ</t>
  </si>
  <si>
    <t>Uporaba objekta ostalo</t>
  </si>
  <si>
    <t>Licenciranje</t>
  </si>
  <si>
    <t>Usposabljanje</t>
  </si>
  <si>
    <t>publikacija</t>
  </si>
  <si>
    <t>IKT</t>
  </si>
  <si>
    <t>Prireditev - lokalno</t>
  </si>
  <si>
    <t>Prireditev - širše</t>
  </si>
  <si>
    <t>Tekmovalni stroški</t>
  </si>
  <si>
    <t>Skupaj - brez objektov JZ</t>
  </si>
  <si>
    <t>Skupaj</t>
  </si>
  <si>
    <t>6710-0001/2026</t>
  </si>
  <si>
    <t>Športno društvo Salta</t>
  </si>
  <si>
    <t>6710-0002/2026</t>
  </si>
  <si>
    <t>Invalid združenje gibalno oviranih in oseb z invalidnostjo Brežice</t>
  </si>
  <si>
    <t>6710-0003/2026</t>
  </si>
  <si>
    <t xml:space="preserve">Karate klub Brežice </t>
  </si>
  <si>
    <t>6710-0004/2026</t>
  </si>
  <si>
    <t>Klub borilnih veščin Fight club Shony</t>
  </si>
  <si>
    <t>6710-0005/2026</t>
  </si>
  <si>
    <t>Športno društvo Shony fit</t>
  </si>
  <si>
    <t>6710-0006/2026</t>
  </si>
  <si>
    <t>Odbojkarsko društvo Brestanica</t>
  </si>
  <si>
    <t>6710-0007/2026</t>
  </si>
  <si>
    <t>Športna zveza ADA</t>
  </si>
  <si>
    <t>6710-0008/2026</t>
  </si>
  <si>
    <t>Badminton klub Pišece</t>
  </si>
  <si>
    <t>6710-0009/2026</t>
  </si>
  <si>
    <t>Atletski klub Brežice</t>
  </si>
  <si>
    <t>6710-0010/2026</t>
  </si>
  <si>
    <t>Športno društvo Sušica</t>
  </si>
  <si>
    <t>6710-0011/2026</t>
  </si>
  <si>
    <t>Namiznoteniški klub Dobova</t>
  </si>
  <si>
    <t>6710-0012/2026</t>
  </si>
  <si>
    <t>Tenis klub Brezina</t>
  </si>
  <si>
    <t>6710-0013/2026</t>
  </si>
  <si>
    <t>Klub ritmične gimnastike Ritem</t>
  </si>
  <si>
    <t>6710-0014/2026</t>
  </si>
  <si>
    <t xml:space="preserve">Društvo za šport in kulturo Straža </t>
  </si>
  <si>
    <t>6710-0015/2026</t>
  </si>
  <si>
    <t>Avtomoto društvo Brežice</t>
  </si>
  <si>
    <t>6710-0016/2026</t>
  </si>
  <si>
    <t>Športno društvo Orlica Pišece</t>
  </si>
  <si>
    <t>6710-0017/2026</t>
  </si>
  <si>
    <t>Zveza strelskih društev JV Slovenije</t>
  </si>
  <si>
    <t>6710-0018/2026</t>
  </si>
  <si>
    <t>Strelski klub Brežice</t>
  </si>
  <si>
    <t>6710-0019/2026</t>
  </si>
  <si>
    <t>Športno kulturno društvo mažoretke Dobova</t>
  </si>
  <si>
    <t>6710-0020/2026</t>
  </si>
  <si>
    <t>Viva klub Brežice</t>
  </si>
  <si>
    <t>6710-0021/2026</t>
  </si>
  <si>
    <t>Telovadno društvo Sokol Brežice</t>
  </si>
  <si>
    <t>6710-0022/2026</t>
  </si>
  <si>
    <t>Športna zveza Brežice in Konjeniški klub Zevnik Brežice</t>
  </si>
  <si>
    <t>6710-0023/2026</t>
  </si>
  <si>
    <t>Planinsko društvo Brežice</t>
  </si>
  <si>
    <t>6710-0024/2026</t>
  </si>
  <si>
    <t>Posavski alpinistični klub ŠPO Brežice</t>
  </si>
  <si>
    <t>6710-0025/2026</t>
  </si>
  <si>
    <t>Kajak kanu klub Krško, podružnica Brežice</t>
  </si>
  <si>
    <t>6710-0026/2026</t>
  </si>
  <si>
    <t>ŠD Kajak kanu Brežice</t>
  </si>
  <si>
    <t>6710-0027/2026</t>
  </si>
  <si>
    <t>Strelsko društvo Rudar Globoko</t>
  </si>
  <si>
    <t>6710-0028/2026</t>
  </si>
  <si>
    <t>Športno rekreacijsko društvo Veterani Dobova</t>
  </si>
  <si>
    <t>6710-0029/2026</t>
  </si>
  <si>
    <t xml:space="preserve">Rokometni klub Brežice </t>
  </si>
  <si>
    <t>6710-0030/2026</t>
  </si>
  <si>
    <t>Kajak kanu klub Čatež</t>
  </si>
  <si>
    <t>6710-0031/2026</t>
  </si>
  <si>
    <t>Društvo invalidov občine Brežice</t>
  </si>
  <si>
    <t>6710-0032/2026</t>
  </si>
  <si>
    <t xml:space="preserve">Športna zveza Brežice  </t>
  </si>
  <si>
    <t>6710-0033/2026</t>
  </si>
  <si>
    <t>Športno društvo Vadbe od A do Ž</t>
  </si>
  <si>
    <t>6710-0034/2026</t>
  </si>
  <si>
    <t>Društvo Sožitje Brežice</t>
  </si>
  <si>
    <t>6710-0035/2026</t>
  </si>
  <si>
    <t>Šahovski klub Brežice</t>
  </si>
  <si>
    <t>6710-0036/2026</t>
  </si>
  <si>
    <t>ŠD Plavalna akademija Rok Kerin podružnica Brežice</t>
  </si>
  <si>
    <t>6710-0037/2026</t>
  </si>
  <si>
    <t xml:space="preserve">Kegljaški klub Brežice </t>
  </si>
  <si>
    <t>6710-0038/2026</t>
  </si>
  <si>
    <t>Košarkaški klub Brežice</t>
  </si>
  <si>
    <t>6710-0039/2026</t>
  </si>
  <si>
    <t>Društvo borilnih veščin Katana</t>
  </si>
  <si>
    <t>6710-0040/2026</t>
  </si>
  <si>
    <t>Teniški klub Brežice</t>
  </si>
  <si>
    <t>6710-0041/2026</t>
  </si>
  <si>
    <t>Osnovna šola Globoko</t>
  </si>
  <si>
    <t>6710-0042/2026</t>
  </si>
  <si>
    <t>Plesno društvo Imani</t>
  </si>
  <si>
    <t>6710-0043/2026</t>
  </si>
  <si>
    <t>Športno društvo Bizeljsko</t>
  </si>
  <si>
    <t>6710-0044/2026</t>
  </si>
  <si>
    <t>Rokometni klub Dobova</t>
  </si>
  <si>
    <t>6710-0045/2026</t>
  </si>
  <si>
    <t>Osnovna šola Artiče</t>
  </si>
  <si>
    <t>6710-0046/2026</t>
  </si>
  <si>
    <t>Nogometni klub Brežice 1919</t>
  </si>
  <si>
    <t>6710-0047/2026</t>
  </si>
  <si>
    <t>NIPPON klub podružnica Čatež</t>
  </si>
  <si>
    <t>6710-0048/2026</t>
  </si>
  <si>
    <t>Plesni klub Lukec Brežice</t>
  </si>
  <si>
    <t>6710-0049/2026</t>
  </si>
  <si>
    <t>Društvo Ženski nogometni klub Posavje- PB</t>
  </si>
  <si>
    <t>6710-0050/2026</t>
  </si>
  <si>
    <t>Varstveno delovni center Krško-Leskovec</t>
  </si>
  <si>
    <t>6710-0051/2026</t>
  </si>
  <si>
    <t>Športno rekreativno društvo Ti&amp;Jaz</t>
  </si>
  <si>
    <t>6710-0052/2026</t>
  </si>
  <si>
    <t>Športno društvo Petelinčki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</si>
</sst>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DDGKR\Razpisi%20Obcine\2026\&#352;PORT\ocenjevanje\JR_SPORT_2026%20Izra&#269;un%20sredstev.xlsx" TargetMode="External"/><Relationship Id="rId1" Type="http://schemas.openxmlformats.org/officeDocument/2006/relationships/externalLinkPath" Target="ocenjevanje/JR_SPORT_2026%20Izra&#269;un%20sredst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i redne vadbe"/>
      <sheetName val="Objekti ZŠB"/>
      <sheetName val="Objekti JZ"/>
      <sheetName val="Objekti ostalo"/>
      <sheetName val="Razvojne dejavnosti - licencira"/>
      <sheetName val="Razvojne dejavnosti - izobražev"/>
      <sheetName val="Razvojne dejavnosti - publikaci"/>
      <sheetName val="IKT"/>
      <sheetName val="Prireditve - lokalno"/>
      <sheetName val="Prireditve - širše"/>
      <sheetName val="Tekmovalni stroški"/>
      <sheetName val="Pregled sofinanciranja"/>
      <sheetName val="pregled porabe"/>
      <sheetName val="Cenik"/>
      <sheetName val="Vadeči"/>
    </sheetNames>
    <sheetDataSet>
      <sheetData sheetId="0">
        <row r="4">
          <cell r="U4">
            <v>475.20000000000005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</row>
        <row r="7">
          <cell r="U7">
            <v>368.28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18">
          <cell r="U18">
            <v>3985.0799999999986</v>
          </cell>
          <cell r="V18">
            <v>4853.2</v>
          </cell>
          <cell r="W18">
            <v>10</v>
          </cell>
          <cell r="X18">
            <v>200.32</v>
          </cell>
          <cell r="Y18">
            <v>5053.5199999999995</v>
          </cell>
        </row>
        <row r="29">
          <cell r="U29">
            <v>4675.4400000000005</v>
          </cell>
          <cell r="V29">
            <v>4675</v>
          </cell>
          <cell r="W29">
            <v>6</v>
          </cell>
          <cell r="X29">
            <v>66</v>
          </cell>
          <cell r="Y29">
            <v>4741</v>
          </cell>
        </row>
        <row r="33">
          <cell r="U33">
            <v>562.31999999999994</v>
          </cell>
          <cell r="V33">
            <v>300</v>
          </cell>
          <cell r="W33">
            <v>0</v>
          </cell>
          <cell r="X33">
            <v>0</v>
          </cell>
          <cell r="Y33">
            <v>300</v>
          </cell>
        </row>
        <row r="35">
          <cell r="U35">
            <v>277.19999999999993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40">
          <cell r="U40">
            <v>1980.0000000000005</v>
          </cell>
          <cell r="V40">
            <v>2076.6</v>
          </cell>
          <cell r="W40">
            <v>6</v>
          </cell>
          <cell r="X40">
            <v>84.063999999999993</v>
          </cell>
          <cell r="Y40">
            <v>2160.6639999999998</v>
          </cell>
        </row>
        <row r="51">
          <cell r="U51">
            <v>4352.7</v>
          </cell>
          <cell r="V51">
            <v>4906.3999999999996</v>
          </cell>
          <cell r="W51">
            <v>13</v>
          </cell>
          <cell r="X51">
            <v>260.416</v>
          </cell>
          <cell r="Y51">
            <v>5166.8159999999998</v>
          </cell>
        </row>
        <row r="59">
          <cell r="U59">
            <v>2059.1999999999998</v>
          </cell>
          <cell r="V59">
            <v>825</v>
          </cell>
          <cell r="W59">
            <v>0</v>
          </cell>
          <cell r="X59">
            <v>0</v>
          </cell>
          <cell r="Y59">
            <v>825</v>
          </cell>
        </row>
        <row r="63">
          <cell r="U63">
            <v>1268.5199999999998</v>
          </cell>
          <cell r="V63">
            <v>1550</v>
          </cell>
          <cell r="W63">
            <v>2</v>
          </cell>
          <cell r="X63">
            <v>22</v>
          </cell>
          <cell r="Y63">
            <v>1572</v>
          </cell>
        </row>
        <row r="65">
          <cell r="U65">
            <v>184.14</v>
          </cell>
          <cell r="V65">
            <v>225</v>
          </cell>
          <cell r="W65">
            <v>0</v>
          </cell>
          <cell r="X65">
            <v>0</v>
          </cell>
          <cell r="Y65">
            <v>225</v>
          </cell>
        </row>
        <row r="67">
          <cell r="U67">
            <v>450.11999999999995</v>
          </cell>
          <cell r="V67">
            <v>550</v>
          </cell>
          <cell r="W67">
            <v>2</v>
          </cell>
          <cell r="X67">
            <v>22</v>
          </cell>
          <cell r="Y67">
            <v>572</v>
          </cell>
        </row>
        <row r="71">
          <cell r="U71">
            <v>712.8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3"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8">
          <cell r="U78">
            <v>1428.2399999999998</v>
          </cell>
          <cell r="V78">
            <v>1901.6</v>
          </cell>
          <cell r="W78">
            <v>6</v>
          </cell>
          <cell r="X78">
            <v>102.128</v>
          </cell>
          <cell r="Y78">
            <v>2003.7279999999998</v>
          </cell>
        </row>
        <row r="83">
          <cell r="U83">
            <v>890.01</v>
          </cell>
          <cell r="V83">
            <v>1587.5</v>
          </cell>
          <cell r="W83">
            <v>0</v>
          </cell>
          <cell r="X83">
            <v>0</v>
          </cell>
          <cell r="Y83">
            <v>1587.5</v>
          </cell>
        </row>
        <row r="90">
          <cell r="U90">
            <v>2970.0000000000005</v>
          </cell>
          <cell r="V90">
            <v>3215.7</v>
          </cell>
          <cell r="W90">
            <v>13</v>
          </cell>
          <cell r="X90">
            <v>260.416</v>
          </cell>
          <cell r="Y90">
            <v>3476.116</v>
          </cell>
        </row>
        <row r="98">
          <cell r="U98">
            <v>2175.3599999999997</v>
          </cell>
          <cell r="V98">
            <v>1625</v>
          </cell>
          <cell r="W98">
            <v>0</v>
          </cell>
          <cell r="X98">
            <v>0</v>
          </cell>
          <cell r="Y98">
            <v>1625</v>
          </cell>
        </row>
        <row r="104">
          <cell r="U104">
            <v>1023</v>
          </cell>
          <cell r="V104">
            <v>650</v>
          </cell>
          <cell r="W104">
            <v>6</v>
          </cell>
          <cell r="X104">
            <v>42</v>
          </cell>
          <cell r="Y104">
            <v>692</v>
          </cell>
        </row>
        <row r="114">
          <cell r="U114">
            <v>1908.7199999999993</v>
          </cell>
          <cell r="V114">
            <v>600</v>
          </cell>
          <cell r="W114">
            <v>0</v>
          </cell>
          <cell r="X114">
            <v>0</v>
          </cell>
          <cell r="Y114">
            <v>600</v>
          </cell>
        </row>
        <row r="123">
          <cell r="U123">
            <v>2334.4199999999996</v>
          </cell>
          <cell r="V123">
            <v>1575</v>
          </cell>
          <cell r="W123">
            <v>0</v>
          </cell>
          <cell r="X123">
            <v>0</v>
          </cell>
          <cell r="Y123">
            <v>1575</v>
          </cell>
        </row>
        <row r="126">
          <cell r="U126">
            <v>1003.2</v>
          </cell>
          <cell r="V126">
            <v>1151.5999999999999</v>
          </cell>
          <cell r="W126">
            <v>0</v>
          </cell>
          <cell r="X126">
            <v>0</v>
          </cell>
          <cell r="Y126">
            <v>1151.5999999999999</v>
          </cell>
        </row>
        <row r="128">
          <cell r="U128">
            <v>158.4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30">
          <cell r="U130">
            <v>654.71999999999991</v>
          </cell>
          <cell r="V130">
            <v>1001.5999999999999</v>
          </cell>
          <cell r="W130">
            <v>4</v>
          </cell>
          <cell r="X130">
            <v>80.128</v>
          </cell>
          <cell r="Y130">
            <v>1081.7279999999998</v>
          </cell>
        </row>
        <row r="132">
          <cell r="U132">
            <v>138.59999999999997</v>
          </cell>
          <cell r="V132">
            <v>150</v>
          </cell>
          <cell r="W132">
            <v>0</v>
          </cell>
          <cell r="X132">
            <v>0</v>
          </cell>
          <cell r="Y132">
            <v>150</v>
          </cell>
        </row>
        <row r="145">
          <cell r="U145">
            <v>2082.96</v>
          </cell>
          <cell r="V145">
            <v>1912.5</v>
          </cell>
          <cell r="W145">
            <v>0</v>
          </cell>
          <cell r="X145">
            <v>0</v>
          </cell>
          <cell r="Y145">
            <v>1912.5</v>
          </cell>
        </row>
        <row r="151">
          <cell r="U151">
            <v>2059.2000000000003</v>
          </cell>
          <cell r="V151">
            <v>1551.6</v>
          </cell>
          <cell r="W151">
            <v>0</v>
          </cell>
          <cell r="X151">
            <v>0</v>
          </cell>
          <cell r="Y151">
            <v>1551.6</v>
          </cell>
        </row>
        <row r="154">
          <cell r="U154">
            <v>286.44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65">
          <cell r="U165">
            <v>1742.4000000000005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8">
          <cell r="U168">
            <v>522.71999999999991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U171">
            <v>593.33999999999992</v>
          </cell>
          <cell r="V171">
            <v>725</v>
          </cell>
          <cell r="W171">
            <v>4</v>
          </cell>
          <cell r="X171">
            <v>40</v>
          </cell>
          <cell r="Y171">
            <v>765</v>
          </cell>
        </row>
        <row r="176">
          <cell r="U176">
            <v>544.5</v>
          </cell>
          <cell r="V176">
            <v>412.5</v>
          </cell>
          <cell r="W176">
            <v>0</v>
          </cell>
          <cell r="X176">
            <v>0</v>
          </cell>
          <cell r="Y176">
            <v>412.5</v>
          </cell>
        </row>
        <row r="183">
          <cell r="U183">
            <v>2414.2799999999997</v>
          </cell>
          <cell r="V183">
            <v>2950</v>
          </cell>
          <cell r="W183">
            <v>10</v>
          </cell>
          <cell r="X183">
            <v>110</v>
          </cell>
          <cell r="Y183">
            <v>3060</v>
          </cell>
        </row>
        <row r="190">
          <cell r="U190">
            <v>2530.4399999999996</v>
          </cell>
          <cell r="V190">
            <v>2950</v>
          </cell>
          <cell r="W190">
            <v>0</v>
          </cell>
          <cell r="X190">
            <v>0</v>
          </cell>
          <cell r="Y190">
            <v>2950</v>
          </cell>
        </row>
        <row r="195">
          <cell r="U195">
            <v>1507.4399999999998</v>
          </cell>
          <cell r="V195">
            <v>1700</v>
          </cell>
          <cell r="W195">
            <v>0</v>
          </cell>
          <cell r="X195">
            <v>0</v>
          </cell>
          <cell r="Y195">
            <v>1700</v>
          </cell>
        </row>
        <row r="203">
          <cell r="U203">
            <v>1493.58</v>
          </cell>
          <cell r="V203">
            <v>1000</v>
          </cell>
          <cell r="W203">
            <v>8</v>
          </cell>
          <cell r="X203">
            <v>88</v>
          </cell>
          <cell r="Y203">
            <v>1088</v>
          </cell>
        </row>
        <row r="206">
          <cell r="U206">
            <v>475.20000000000005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</row>
        <row r="215">
          <cell r="U215">
            <v>1923.2399999999998</v>
          </cell>
          <cell r="V215">
            <v>1626.4</v>
          </cell>
          <cell r="W215">
            <v>0</v>
          </cell>
          <cell r="X215">
            <v>0</v>
          </cell>
          <cell r="Y215">
            <v>1626.4</v>
          </cell>
        </row>
        <row r="217">
          <cell r="U217">
            <v>316.8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</row>
        <row r="227">
          <cell r="U227">
            <v>3191.7599999999998</v>
          </cell>
          <cell r="V227">
            <v>3551.6</v>
          </cell>
          <cell r="W227">
            <v>15</v>
          </cell>
          <cell r="X227">
            <v>210.16</v>
          </cell>
          <cell r="Y227">
            <v>3761.76</v>
          </cell>
        </row>
        <row r="232">
          <cell r="U232">
            <v>316.8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</row>
        <row r="243">
          <cell r="U243">
            <v>3475.56</v>
          </cell>
          <cell r="V243">
            <v>4089</v>
          </cell>
          <cell r="W243">
            <v>10</v>
          </cell>
          <cell r="X243">
            <v>110</v>
          </cell>
          <cell r="Y243">
            <v>4199</v>
          </cell>
        </row>
        <row r="247">
          <cell r="U247">
            <v>613.79999999999995</v>
          </cell>
          <cell r="V247">
            <v>450</v>
          </cell>
          <cell r="W247">
            <v>0</v>
          </cell>
          <cell r="X247">
            <v>0</v>
          </cell>
          <cell r="Y247">
            <v>450</v>
          </cell>
        </row>
        <row r="256">
          <cell r="U256">
            <v>997.91999999999985</v>
          </cell>
          <cell r="V256">
            <v>450</v>
          </cell>
          <cell r="W256">
            <v>0</v>
          </cell>
          <cell r="X256">
            <v>0</v>
          </cell>
          <cell r="Y256">
            <v>450</v>
          </cell>
        </row>
        <row r="261">
          <cell r="U261">
            <v>824.99999999999989</v>
          </cell>
          <cell r="V261">
            <v>550</v>
          </cell>
          <cell r="W261">
            <v>0</v>
          </cell>
          <cell r="X261">
            <v>0</v>
          </cell>
          <cell r="Y261">
            <v>550</v>
          </cell>
        </row>
        <row r="263">
          <cell r="U263">
            <v>245.51999999999998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</row>
        <row r="267">
          <cell r="U267">
            <v>633.6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</row>
        <row r="276">
          <cell r="U276">
            <v>1415.6999999999998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</row>
      </sheetData>
      <sheetData sheetId="1">
        <row r="2">
          <cell r="I2">
            <v>1260</v>
          </cell>
        </row>
        <row r="3">
          <cell r="I3">
            <v>9100</v>
          </cell>
        </row>
        <row r="4">
          <cell r="I4">
            <v>2940</v>
          </cell>
        </row>
        <row r="5">
          <cell r="I5">
            <v>31197.419354838712</v>
          </cell>
        </row>
        <row r="6">
          <cell r="I6">
            <v>25037.419354838712</v>
          </cell>
        </row>
        <row r="7">
          <cell r="I7">
            <v>2100</v>
          </cell>
        </row>
        <row r="8">
          <cell r="I8">
            <v>13524</v>
          </cell>
        </row>
        <row r="9">
          <cell r="I9">
            <v>2590</v>
          </cell>
        </row>
        <row r="10">
          <cell r="I10">
            <v>5250</v>
          </cell>
        </row>
        <row r="11">
          <cell r="I11">
            <v>20465.425531914891</v>
          </cell>
        </row>
        <row r="12">
          <cell r="I12">
            <v>11968.085106382978</v>
          </cell>
        </row>
        <row r="13">
          <cell r="I13">
            <v>287.23404255319144</v>
          </cell>
        </row>
        <row r="14">
          <cell r="I14">
            <v>1436.1702127659573</v>
          </cell>
        </row>
        <row r="15">
          <cell r="I15">
            <v>28560</v>
          </cell>
        </row>
        <row r="16">
          <cell r="I16">
            <v>17955</v>
          </cell>
        </row>
        <row r="17">
          <cell r="I17">
            <v>6000</v>
          </cell>
        </row>
        <row r="18">
          <cell r="I18">
            <v>3738</v>
          </cell>
        </row>
        <row r="19">
          <cell r="I19">
            <v>1512</v>
          </cell>
        </row>
        <row r="20">
          <cell r="I20">
            <v>2100</v>
          </cell>
        </row>
        <row r="21">
          <cell r="I21">
            <v>43722</v>
          </cell>
        </row>
        <row r="22">
          <cell r="I22">
            <v>3150</v>
          </cell>
        </row>
        <row r="23">
          <cell r="I23">
            <v>840</v>
          </cell>
        </row>
        <row r="24">
          <cell r="I24">
            <v>1250</v>
          </cell>
        </row>
        <row r="25">
          <cell r="I25">
            <v>2100</v>
          </cell>
        </row>
        <row r="26">
          <cell r="I26">
            <v>32000</v>
          </cell>
        </row>
        <row r="27">
          <cell r="I27">
            <v>38360</v>
          </cell>
        </row>
        <row r="28">
          <cell r="I28">
            <v>5166</v>
          </cell>
        </row>
        <row r="29">
          <cell r="I29">
            <v>2212</v>
          </cell>
        </row>
        <row r="30">
          <cell r="I30">
            <v>8505</v>
          </cell>
        </row>
        <row r="31">
          <cell r="I31">
            <v>89250</v>
          </cell>
        </row>
        <row r="32">
          <cell r="I32">
            <v>13140</v>
          </cell>
        </row>
        <row r="33">
          <cell r="I33">
            <v>15120</v>
          </cell>
        </row>
        <row r="34">
          <cell r="I34">
            <v>1890</v>
          </cell>
        </row>
        <row r="35">
          <cell r="I35">
            <v>2100</v>
          </cell>
        </row>
      </sheetData>
      <sheetData sheetId="2">
        <row r="3">
          <cell r="J3">
            <v>396.6</v>
          </cell>
        </row>
        <row r="4">
          <cell r="J4">
            <v>5155.8</v>
          </cell>
        </row>
        <row r="5">
          <cell r="J5">
            <v>1422.2250000000001</v>
          </cell>
        </row>
        <row r="6">
          <cell r="J6">
            <v>396.90000000000003</v>
          </cell>
        </row>
        <row r="7">
          <cell r="J7">
            <v>991.5</v>
          </cell>
        </row>
        <row r="8">
          <cell r="J8">
            <v>1411.2</v>
          </cell>
        </row>
        <row r="9">
          <cell r="J9">
            <v>396.6</v>
          </cell>
        </row>
        <row r="12">
          <cell r="J12">
            <v>191.69</v>
          </cell>
        </row>
        <row r="13">
          <cell r="J13">
            <v>0</v>
          </cell>
        </row>
        <row r="14">
          <cell r="J14">
            <v>396.6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2247.4</v>
          </cell>
        </row>
        <row r="18">
          <cell r="J18">
            <v>0</v>
          </cell>
        </row>
        <row r="19">
          <cell r="J19">
            <v>957</v>
          </cell>
        </row>
        <row r="21">
          <cell r="J21">
            <v>1984.5</v>
          </cell>
        </row>
        <row r="29">
          <cell r="J29">
            <v>396.6</v>
          </cell>
        </row>
      </sheetData>
      <sheetData sheetId="3">
        <row r="2">
          <cell r="I2">
            <v>660</v>
          </cell>
        </row>
        <row r="3">
          <cell r="I3">
            <v>8265.9</v>
          </cell>
        </row>
        <row r="4">
          <cell r="I4">
            <v>8283.6</v>
          </cell>
        </row>
        <row r="5">
          <cell r="I5">
            <v>796.5</v>
          </cell>
        </row>
        <row r="6">
          <cell r="I6">
            <v>796.5</v>
          </cell>
        </row>
        <row r="7">
          <cell r="I7">
            <v>888</v>
          </cell>
        </row>
        <row r="8">
          <cell r="I8">
            <v>1800</v>
          </cell>
        </row>
        <row r="9">
          <cell r="I9">
            <v>6820</v>
          </cell>
        </row>
        <row r="10">
          <cell r="I10">
            <v>2420</v>
          </cell>
        </row>
        <row r="11">
          <cell r="I11">
            <v>360</v>
          </cell>
        </row>
        <row r="12">
          <cell r="I12">
            <v>869</v>
          </cell>
        </row>
        <row r="13">
          <cell r="I13">
            <v>720</v>
          </cell>
        </row>
        <row r="14">
          <cell r="I14">
            <v>1764</v>
          </cell>
        </row>
        <row r="15">
          <cell r="I15">
            <v>1760</v>
          </cell>
        </row>
        <row r="16">
          <cell r="I16">
            <v>1760</v>
          </cell>
        </row>
        <row r="17">
          <cell r="I17">
            <v>1881</v>
          </cell>
        </row>
        <row r="18">
          <cell r="I18">
            <v>0</v>
          </cell>
        </row>
        <row r="19">
          <cell r="I19">
            <v>1639</v>
          </cell>
        </row>
        <row r="20">
          <cell r="I20">
            <v>1800</v>
          </cell>
        </row>
        <row r="21">
          <cell r="I21">
            <v>660</v>
          </cell>
        </row>
        <row r="22">
          <cell r="I22">
            <v>2145</v>
          </cell>
        </row>
        <row r="23">
          <cell r="I23">
            <v>11916</v>
          </cell>
        </row>
        <row r="24">
          <cell r="I24">
            <v>1375</v>
          </cell>
        </row>
        <row r="25">
          <cell r="I25">
            <v>1122</v>
          </cell>
        </row>
        <row r="26">
          <cell r="I26">
            <v>990</v>
          </cell>
        </row>
        <row r="27">
          <cell r="I27">
            <v>3080</v>
          </cell>
        </row>
        <row r="28">
          <cell r="I28">
            <v>1980</v>
          </cell>
        </row>
        <row r="29">
          <cell r="I29">
            <v>3608</v>
          </cell>
        </row>
        <row r="30">
          <cell r="I30">
            <v>3465</v>
          </cell>
        </row>
        <row r="31">
          <cell r="I31">
            <v>594</v>
          </cell>
        </row>
        <row r="32">
          <cell r="I32">
            <v>4290</v>
          </cell>
        </row>
      </sheetData>
      <sheetData sheetId="4">
        <row r="2">
          <cell r="I2">
            <v>900</v>
          </cell>
        </row>
        <row r="3">
          <cell r="I3">
            <v>100</v>
          </cell>
        </row>
        <row r="4">
          <cell r="I4">
            <v>47.5</v>
          </cell>
        </row>
        <row r="5">
          <cell r="I5">
            <v>100</v>
          </cell>
        </row>
        <row r="6">
          <cell r="I6">
            <v>330</v>
          </cell>
        </row>
        <row r="7">
          <cell r="I7">
            <v>300</v>
          </cell>
        </row>
        <row r="8">
          <cell r="I8">
            <v>25</v>
          </cell>
        </row>
        <row r="11">
          <cell r="I11">
            <v>120</v>
          </cell>
        </row>
        <row r="13">
          <cell r="I13">
            <v>270</v>
          </cell>
        </row>
        <row r="16">
          <cell r="I16">
            <v>60</v>
          </cell>
        </row>
        <row r="18">
          <cell r="I18">
            <v>90</v>
          </cell>
        </row>
        <row r="19">
          <cell r="I19">
            <v>90</v>
          </cell>
        </row>
        <row r="20">
          <cell r="I20">
            <v>20</v>
          </cell>
        </row>
        <row r="21">
          <cell r="I21">
            <v>150</v>
          </cell>
        </row>
        <row r="24">
          <cell r="I24">
            <v>100</v>
          </cell>
        </row>
        <row r="25">
          <cell r="I25">
            <v>7.5</v>
          </cell>
        </row>
        <row r="27">
          <cell r="I27">
            <v>0</v>
          </cell>
        </row>
        <row r="28">
          <cell r="I28">
            <v>150</v>
          </cell>
        </row>
        <row r="29">
          <cell r="I29">
            <v>100</v>
          </cell>
        </row>
        <row r="30">
          <cell r="I30">
            <v>50</v>
          </cell>
        </row>
        <row r="31">
          <cell r="I31">
            <v>50</v>
          </cell>
        </row>
        <row r="32">
          <cell r="I32">
            <v>160</v>
          </cell>
        </row>
        <row r="33">
          <cell r="I33">
            <v>225</v>
          </cell>
        </row>
        <row r="35">
          <cell r="I35">
            <v>550</v>
          </cell>
        </row>
        <row r="36">
          <cell r="I36">
            <v>500</v>
          </cell>
        </row>
        <row r="37">
          <cell r="I37">
            <v>270</v>
          </cell>
        </row>
        <row r="38">
          <cell r="I38">
            <v>60</v>
          </cell>
        </row>
        <row r="39">
          <cell r="I39">
            <v>225</v>
          </cell>
        </row>
        <row r="40">
          <cell r="I40">
            <v>100</v>
          </cell>
        </row>
        <row r="41">
          <cell r="I41">
            <v>42.5</v>
          </cell>
        </row>
        <row r="42">
          <cell r="I42">
            <v>135</v>
          </cell>
        </row>
        <row r="43">
          <cell r="I43">
            <v>60</v>
          </cell>
        </row>
      </sheetData>
      <sheetData sheetId="5">
        <row r="2">
          <cell r="I2">
            <v>750</v>
          </cell>
        </row>
        <row r="3">
          <cell r="I3">
            <v>1000</v>
          </cell>
        </row>
        <row r="4">
          <cell r="I4">
            <v>500</v>
          </cell>
        </row>
        <row r="5">
          <cell r="I5">
            <v>250</v>
          </cell>
        </row>
        <row r="6">
          <cell r="I6">
            <v>0</v>
          </cell>
        </row>
        <row r="7">
          <cell r="I7">
            <v>400</v>
          </cell>
        </row>
        <row r="8">
          <cell r="I8">
            <v>470</v>
          </cell>
        </row>
        <row r="10">
          <cell r="I10">
            <v>550</v>
          </cell>
        </row>
        <row r="11">
          <cell r="I11">
            <v>400</v>
          </cell>
        </row>
        <row r="12">
          <cell r="I12">
            <v>700</v>
          </cell>
        </row>
        <row r="13">
          <cell r="I13">
            <v>0</v>
          </cell>
        </row>
        <row r="14">
          <cell r="I14">
            <v>700</v>
          </cell>
        </row>
        <row r="15">
          <cell r="I15">
            <v>0</v>
          </cell>
        </row>
        <row r="16">
          <cell r="I16">
            <v>300</v>
          </cell>
        </row>
        <row r="17">
          <cell r="I17">
            <v>450</v>
          </cell>
        </row>
        <row r="18">
          <cell r="I18">
            <v>150</v>
          </cell>
        </row>
        <row r="19">
          <cell r="I19">
            <v>0</v>
          </cell>
        </row>
        <row r="20">
          <cell r="I20">
            <v>400</v>
          </cell>
        </row>
        <row r="21">
          <cell r="I21">
            <v>300</v>
          </cell>
        </row>
        <row r="22">
          <cell r="I22">
            <v>50</v>
          </cell>
        </row>
        <row r="23">
          <cell r="I23">
            <v>50</v>
          </cell>
        </row>
        <row r="25">
          <cell r="I25">
            <v>375</v>
          </cell>
        </row>
        <row r="26">
          <cell r="I26">
            <v>310</v>
          </cell>
        </row>
        <row r="27">
          <cell r="I27">
            <v>425</v>
          </cell>
        </row>
        <row r="28">
          <cell r="I28">
            <v>500</v>
          </cell>
        </row>
        <row r="30">
          <cell r="I30">
            <v>175</v>
          </cell>
        </row>
        <row r="31">
          <cell r="I31">
            <v>500</v>
          </cell>
        </row>
      </sheetData>
      <sheetData sheetId="6">
        <row r="2">
          <cell r="I2">
            <v>1201.7</v>
          </cell>
        </row>
        <row r="3">
          <cell r="I3">
            <v>1500</v>
          </cell>
        </row>
        <row r="6">
          <cell r="I6">
            <v>600</v>
          </cell>
        </row>
      </sheetData>
      <sheetData sheetId="7">
        <row r="6">
          <cell r="J6">
            <v>1500</v>
          </cell>
        </row>
      </sheetData>
      <sheetData sheetId="8">
        <row r="2">
          <cell r="I2">
            <v>150</v>
          </cell>
        </row>
        <row r="4">
          <cell r="I4">
            <v>150</v>
          </cell>
        </row>
        <row r="5">
          <cell r="I5">
            <v>150</v>
          </cell>
        </row>
        <row r="6">
          <cell r="I6">
            <v>150</v>
          </cell>
        </row>
        <row r="7">
          <cell r="I7">
            <v>150</v>
          </cell>
        </row>
        <row r="9">
          <cell r="I9">
            <v>150</v>
          </cell>
        </row>
        <row r="10">
          <cell r="I10">
            <v>150</v>
          </cell>
        </row>
        <row r="11">
          <cell r="I11">
            <v>150</v>
          </cell>
        </row>
        <row r="12">
          <cell r="I12">
            <v>150</v>
          </cell>
        </row>
        <row r="13">
          <cell r="I13">
            <v>600</v>
          </cell>
        </row>
        <row r="20">
          <cell r="I20">
            <v>150</v>
          </cell>
        </row>
        <row r="21">
          <cell r="I21">
            <v>150</v>
          </cell>
        </row>
        <row r="22">
          <cell r="I22">
            <v>150</v>
          </cell>
        </row>
        <row r="23">
          <cell r="I23">
            <v>150</v>
          </cell>
        </row>
        <row r="24">
          <cell r="I24">
            <v>150</v>
          </cell>
        </row>
        <row r="26">
          <cell r="I26">
            <v>150</v>
          </cell>
        </row>
        <row r="27">
          <cell r="I27">
            <v>150</v>
          </cell>
        </row>
        <row r="28">
          <cell r="I28">
            <v>150</v>
          </cell>
        </row>
        <row r="31">
          <cell r="I31">
            <v>150</v>
          </cell>
        </row>
        <row r="32">
          <cell r="I32">
            <v>150</v>
          </cell>
        </row>
        <row r="33">
          <cell r="I33">
            <v>150</v>
          </cell>
        </row>
        <row r="34">
          <cell r="I34">
            <v>150</v>
          </cell>
        </row>
        <row r="37">
          <cell r="I37">
            <v>150</v>
          </cell>
        </row>
        <row r="39">
          <cell r="I39">
            <v>150</v>
          </cell>
        </row>
        <row r="40">
          <cell r="I40">
            <v>150</v>
          </cell>
        </row>
        <row r="41">
          <cell r="I41">
            <v>150</v>
          </cell>
        </row>
        <row r="42">
          <cell r="I42">
            <v>150</v>
          </cell>
        </row>
        <row r="43">
          <cell r="I43">
            <v>600</v>
          </cell>
        </row>
      </sheetData>
      <sheetData sheetId="9">
        <row r="4">
          <cell r="L4">
            <v>1000</v>
          </cell>
        </row>
        <row r="6">
          <cell r="L6">
            <v>300</v>
          </cell>
        </row>
        <row r="10">
          <cell r="L10">
            <v>1000</v>
          </cell>
        </row>
        <row r="14">
          <cell r="L14">
            <v>1500</v>
          </cell>
        </row>
        <row r="15">
          <cell r="L15">
            <v>3500</v>
          </cell>
        </row>
        <row r="16">
          <cell r="L16">
            <v>2500</v>
          </cell>
        </row>
        <row r="17">
          <cell r="L17">
            <v>2500</v>
          </cell>
        </row>
      </sheetData>
      <sheetData sheetId="10">
        <row r="2">
          <cell r="J2">
            <v>1411.9499590437474</v>
          </cell>
        </row>
        <row r="3">
          <cell r="J3">
            <v>1085.8617807559726</v>
          </cell>
        </row>
        <row r="4">
          <cell r="J4">
            <v>115.61590242095727</v>
          </cell>
        </row>
        <row r="5">
          <cell r="J5">
            <v>891.92967004403442</v>
          </cell>
        </row>
        <row r="6">
          <cell r="J6">
            <v>1241.3235477872886</v>
          </cell>
        </row>
        <row r="7">
          <cell r="J7">
            <v>130.64596973568172</v>
          </cell>
        </row>
        <row r="8">
          <cell r="J8">
            <v>338.1022120946775</v>
          </cell>
        </row>
        <row r="9">
          <cell r="J9">
            <v>508.70997065221201</v>
          </cell>
        </row>
        <row r="10">
          <cell r="J10">
            <v>635.88746331526499</v>
          </cell>
        </row>
        <row r="11">
          <cell r="J11">
            <v>225.61287198425603</v>
          </cell>
        </row>
        <row r="12">
          <cell r="J12">
            <v>572.22156263818954</v>
          </cell>
        </row>
        <row r="13">
          <cell r="J13">
            <v>277.47816581029747</v>
          </cell>
        </row>
        <row r="14">
          <cell r="J14">
            <v>809.31131694670091</v>
          </cell>
        </row>
        <row r="15">
          <cell r="J15">
            <v>620.67194809305727</v>
          </cell>
        </row>
        <row r="16">
          <cell r="J16">
            <v>369.97088774706327</v>
          </cell>
        </row>
        <row r="17">
          <cell r="J17">
            <v>508.70997065221201</v>
          </cell>
        </row>
        <row r="18">
          <cell r="J18">
            <v>1154.0085684245432</v>
          </cell>
        </row>
        <row r="19">
          <cell r="J19">
            <v>388.17962160568123</v>
          </cell>
        </row>
        <row r="20">
          <cell r="J20">
            <v>545.94414910414957</v>
          </cell>
        </row>
        <row r="21">
          <cell r="J21">
            <v>875.21346040840274</v>
          </cell>
        </row>
        <row r="22">
          <cell r="J22">
            <v>3310.9750471828329</v>
          </cell>
        </row>
        <row r="23">
          <cell r="J23">
            <v>359.49431421055414</v>
          </cell>
        </row>
        <row r="24">
          <cell r="J24">
            <v>614.40294555471996</v>
          </cell>
        </row>
        <row r="25">
          <cell r="J25">
            <v>1015.1076232560049</v>
          </cell>
        </row>
        <row r="26">
          <cell r="J26">
            <v>8767.4476220506094</v>
          </cell>
        </row>
        <row r="27">
          <cell r="J27">
            <v>9578.3194453709202</v>
          </cell>
        </row>
        <row r="28">
          <cell r="J28">
            <v>192.66696443038006</v>
          </cell>
        </row>
        <row r="29">
          <cell r="J29">
            <v>462.46360968382908</v>
          </cell>
        </row>
        <row r="30">
          <cell r="J30">
            <v>565.15642899578143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503F-9372-4A49-AC8A-FFE947F015F0}">
  <sheetPr codeName="List1"/>
  <dimension ref="A1:S54"/>
  <sheetViews>
    <sheetView tabSelected="1" topLeftCell="B28" workbookViewId="0">
      <selection activeCell="M1" sqref="M1:M1048576"/>
    </sheetView>
  </sheetViews>
  <sheetFormatPr defaultRowHeight="14.25" x14ac:dyDescent="0.2"/>
  <cols>
    <col min="1" max="1" width="13.125" bestFit="1" customWidth="1"/>
    <col min="2" max="2" width="51.625" bestFit="1" customWidth="1"/>
    <col min="3" max="3" width="11.625" bestFit="1" customWidth="1"/>
    <col min="4" max="4" width="9.625" bestFit="1" customWidth="1"/>
    <col min="5" max="5" width="8.125" bestFit="1" customWidth="1"/>
    <col min="6" max="6" width="8.25" bestFit="1" customWidth="1"/>
    <col min="7" max="7" width="11.625" bestFit="1" customWidth="1"/>
    <col min="8" max="8" width="12.625" bestFit="1" customWidth="1"/>
    <col min="9" max="10" width="11.625" bestFit="1" customWidth="1"/>
    <col min="11" max="11" width="10.625" bestFit="1" customWidth="1"/>
    <col min="12" max="12" width="13.125" customWidth="1"/>
    <col min="13" max="15" width="10.625" bestFit="1" customWidth="1"/>
    <col min="16" max="17" width="11.625" bestFit="1" customWidth="1"/>
    <col min="18" max="19" width="12.625" bestFit="1" customWidth="1"/>
  </cols>
  <sheetData>
    <row r="1" spans="1:19" ht="60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4" t="s">
        <v>17</v>
      </c>
      <c r="S1" s="5" t="s">
        <v>18</v>
      </c>
    </row>
    <row r="2" spans="1:19" ht="15" x14ac:dyDescent="0.2">
      <c r="A2" s="6" t="s">
        <v>19</v>
      </c>
      <c r="B2" s="6" t="s">
        <v>20</v>
      </c>
      <c r="C2" s="7">
        <f>'[1]Programi redne vadbe'!U4</f>
        <v>475.20000000000005</v>
      </c>
      <c r="D2" s="7">
        <f>'[1]Programi redne vadbe'!V4</f>
        <v>0</v>
      </c>
      <c r="E2" s="6">
        <f>'[1]Programi redne vadbe'!W4</f>
        <v>0</v>
      </c>
      <c r="F2" s="7">
        <f>'[1]Programi redne vadbe'!X4</f>
        <v>0</v>
      </c>
      <c r="G2" s="7">
        <f>'[1]Programi redne vadbe'!Y4</f>
        <v>0</v>
      </c>
      <c r="H2" s="8"/>
      <c r="I2" s="9"/>
      <c r="J2" s="9"/>
      <c r="K2" s="9"/>
      <c r="L2" s="9"/>
      <c r="M2" s="9"/>
      <c r="N2" s="9"/>
      <c r="O2" s="9"/>
      <c r="P2" s="9"/>
      <c r="Q2" s="9"/>
      <c r="R2" s="10">
        <f>Q2+P2+O2+N2+M2+L2+K2+J2+G2+C2</f>
        <v>475.20000000000005</v>
      </c>
      <c r="S2" s="10">
        <f>Q2+P2+O2+N2+M2+L2+K2+J2+I2+H2+G2+C2</f>
        <v>475.20000000000005</v>
      </c>
    </row>
    <row r="3" spans="1:19" ht="15" x14ac:dyDescent="0.2">
      <c r="A3" s="6" t="s">
        <v>21</v>
      </c>
      <c r="B3" s="6" t="s">
        <v>22</v>
      </c>
      <c r="C3" s="7">
        <f>'[1]Programi redne vadbe'!U7</f>
        <v>368.28</v>
      </c>
      <c r="D3" s="7">
        <f>'[1]Programi redne vadbe'!V7</f>
        <v>0</v>
      </c>
      <c r="E3" s="6">
        <f>'[1]Programi redne vadbe'!W7</f>
        <v>0</v>
      </c>
      <c r="F3" s="7">
        <f>'[1]Programi redne vadbe'!X7</f>
        <v>0</v>
      </c>
      <c r="G3" s="7">
        <f>'[1]Programi redne vadbe'!Y7</f>
        <v>0</v>
      </c>
      <c r="H3" s="8">
        <f>'[1]Objekti ZŠB'!I2</f>
        <v>1260</v>
      </c>
      <c r="I3" s="9"/>
      <c r="J3" s="10">
        <f>'[1]Objekti ostalo'!I2</f>
        <v>660</v>
      </c>
      <c r="K3" s="9"/>
      <c r="L3" s="9"/>
      <c r="M3" s="9"/>
      <c r="N3" s="9"/>
      <c r="O3" s="10">
        <f>'[1]Prireditve - lokalno'!I2</f>
        <v>150</v>
      </c>
      <c r="P3" s="9"/>
      <c r="Q3" s="9"/>
      <c r="R3" s="10">
        <f t="shared" ref="R3:R53" si="0">Q3+P3+O3+N3+M3+L3+K3+J3+G3+C3</f>
        <v>1178.28</v>
      </c>
      <c r="S3" s="10">
        <f>Q3+P3+O3+N3+M3+L3+K3+J3+I3+H3+G3+C3</f>
        <v>2438.2799999999997</v>
      </c>
    </row>
    <row r="4" spans="1:19" ht="15" x14ac:dyDescent="0.2">
      <c r="A4" s="6" t="s">
        <v>23</v>
      </c>
      <c r="B4" s="6" t="s">
        <v>24</v>
      </c>
      <c r="C4" s="7">
        <f>'[1]Programi redne vadbe'!U18</f>
        <v>3985.0799999999986</v>
      </c>
      <c r="D4" s="7">
        <f>'[1]Programi redne vadbe'!V18</f>
        <v>4853.2</v>
      </c>
      <c r="E4" s="6">
        <f>'[1]Programi redne vadbe'!W18</f>
        <v>10</v>
      </c>
      <c r="F4" s="7">
        <f>'[1]Programi redne vadbe'!X18</f>
        <v>200.32</v>
      </c>
      <c r="G4" s="7">
        <f>'[1]Programi redne vadbe'!Y18</f>
        <v>5053.5199999999995</v>
      </c>
      <c r="H4" s="8">
        <f>'[1]Objekti ZŠB'!I3+'[1]Objekti ZŠB'!I4</f>
        <v>12040</v>
      </c>
      <c r="I4" s="9"/>
      <c r="J4" s="9"/>
      <c r="K4" s="10">
        <f>'[1]Razvojne dejavnosti - licencira'!I2</f>
        <v>900</v>
      </c>
      <c r="L4" s="10">
        <f>'[1]Razvojne dejavnosti - izobražev'!I2+'[1]Razvojne dejavnosti - izobražev'!I3</f>
        <v>1750</v>
      </c>
      <c r="M4" s="9"/>
      <c r="N4" s="9"/>
      <c r="O4" s="9"/>
      <c r="P4" s="9"/>
      <c r="Q4" s="10">
        <f>'[1]Tekmovalni stroški'!J2</f>
        <v>1411.9499590437474</v>
      </c>
      <c r="R4" s="10">
        <f t="shared" si="0"/>
        <v>13100.549959043745</v>
      </c>
      <c r="S4" s="10">
        <f t="shared" ref="S4:S53" si="1">Q4+P4+O4+N4+M4+L4+K4+J4+I4+H4+G4+C4</f>
        <v>25140.549959043747</v>
      </c>
    </row>
    <row r="5" spans="1:19" ht="15" x14ac:dyDescent="0.2">
      <c r="A5" s="6" t="s">
        <v>25</v>
      </c>
      <c r="B5" s="6" t="s">
        <v>26</v>
      </c>
      <c r="C5" s="7">
        <f>'[1]Programi redne vadbe'!U29</f>
        <v>4675.4400000000005</v>
      </c>
      <c r="D5" s="7">
        <f>'[1]Programi redne vadbe'!V29</f>
        <v>4675</v>
      </c>
      <c r="E5" s="6">
        <f>'[1]Programi redne vadbe'!W29</f>
        <v>6</v>
      </c>
      <c r="F5" s="7">
        <f>'[1]Programi redne vadbe'!X29</f>
        <v>66</v>
      </c>
      <c r="G5" s="7">
        <f>'[1]Programi redne vadbe'!Y29</f>
        <v>4741</v>
      </c>
      <c r="H5" s="8"/>
      <c r="I5" s="9"/>
      <c r="J5" s="10">
        <f>'[1]Objekti ostalo'!I3+'[1]Objekti ostalo'!I4</f>
        <v>16549.5</v>
      </c>
      <c r="K5" s="10">
        <f>'[1]Razvojne dejavnosti - licencira'!I3</f>
        <v>100</v>
      </c>
      <c r="L5" s="10">
        <f>'[1]Razvojne dejavnosti - izobražev'!I4</f>
        <v>500</v>
      </c>
      <c r="M5" s="9"/>
      <c r="N5" s="9"/>
      <c r="O5" s="9"/>
      <c r="P5" s="9"/>
      <c r="Q5" s="10">
        <f>'[1]Tekmovalni stroški'!J3</f>
        <v>1085.8617807559726</v>
      </c>
      <c r="R5" s="10">
        <f t="shared" si="0"/>
        <v>27651.801780755974</v>
      </c>
      <c r="S5" s="10">
        <f t="shared" si="1"/>
        <v>27651.801780755974</v>
      </c>
    </row>
    <row r="6" spans="1:19" ht="15" x14ac:dyDescent="0.2">
      <c r="A6" s="6" t="s">
        <v>27</v>
      </c>
      <c r="B6" s="6" t="s">
        <v>28</v>
      </c>
      <c r="C6" s="7">
        <f>'[1]Programi redne vadbe'!U33</f>
        <v>562.31999999999994</v>
      </c>
      <c r="D6" s="7">
        <f>'[1]Programi redne vadbe'!V33</f>
        <v>300</v>
      </c>
      <c r="E6" s="6">
        <f>'[1]Programi redne vadbe'!W33</f>
        <v>0</v>
      </c>
      <c r="F6" s="7">
        <f>'[1]Programi redne vadbe'!X33</f>
        <v>0</v>
      </c>
      <c r="G6" s="7">
        <f>'[1]Programi redne vadbe'!Y33</f>
        <v>300</v>
      </c>
      <c r="H6" s="8"/>
      <c r="I6" s="9"/>
      <c r="J6" s="10">
        <f>'[1]Objekti ostalo'!I5+'[1]Objekti ostalo'!I6</f>
        <v>1593</v>
      </c>
      <c r="K6" s="10">
        <f>'[1]Razvojne dejavnosti - licencira'!I4</f>
        <v>47.5</v>
      </c>
      <c r="L6" s="10">
        <f>'[1]Razvojne dejavnosti - izobražev'!I5</f>
        <v>250</v>
      </c>
      <c r="M6" s="9"/>
      <c r="N6" s="9"/>
      <c r="O6" s="9"/>
      <c r="P6" s="9"/>
      <c r="Q6" s="10">
        <f>'[1]Tekmovalni stroški'!J4</f>
        <v>115.61590242095727</v>
      </c>
      <c r="R6" s="10">
        <f t="shared" si="0"/>
        <v>2868.4359024209571</v>
      </c>
      <c r="S6" s="10">
        <f t="shared" si="1"/>
        <v>2868.4359024209571</v>
      </c>
    </row>
    <row r="7" spans="1:19" ht="15" x14ac:dyDescent="0.2">
      <c r="A7" s="6" t="s">
        <v>29</v>
      </c>
      <c r="B7" s="6" t="s">
        <v>30</v>
      </c>
      <c r="C7" s="7">
        <f>'[1]Programi redne vadbe'!U35</f>
        <v>277.19999999999993</v>
      </c>
      <c r="D7" s="7">
        <f>'[1]Programi redne vadbe'!V35</f>
        <v>0</v>
      </c>
      <c r="E7" s="6">
        <f>'[1]Programi redne vadbe'!W35</f>
        <v>0</v>
      </c>
      <c r="F7" s="7">
        <f>'[1]Programi redne vadbe'!X35</f>
        <v>0</v>
      </c>
      <c r="G7" s="7">
        <f>'[1]Programi redne vadbe'!Y35</f>
        <v>0</v>
      </c>
      <c r="H7" s="8"/>
      <c r="I7" s="10">
        <f>'[1]Objekti JZ'!J3</f>
        <v>396.6</v>
      </c>
      <c r="J7" s="9"/>
      <c r="K7" s="9"/>
      <c r="L7" s="9"/>
      <c r="M7" s="9"/>
      <c r="N7" s="9"/>
      <c r="O7" s="9"/>
      <c r="P7" s="9"/>
      <c r="Q7" s="9"/>
      <c r="R7" s="10">
        <f t="shared" si="0"/>
        <v>277.19999999999993</v>
      </c>
      <c r="S7" s="10">
        <f t="shared" si="1"/>
        <v>673.8</v>
      </c>
    </row>
    <row r="8" spans="1:19" ht="15" x14ac:dyDescent="0.2">
      <c r="A8" s="6" t="s">
        <v>31</v>
      </c>
      <c r="B8" s="6" t="s">
        <v>32</v>
      </c>
      <c r="C8" s="6"/>
      <c r="D8" s="9"/>
      <c r="E8" s="9"/>
      <c r="F8" s="9"/>
      <c r="G8" s="9"/>
      <c r="H8" s="8"/>
      <c r="I8" s="9"/>
      <c r="J8" s="9"/>
      <c r="K8" s="9"/>
      <c r="L8" s="9"/>
      <c r="M8" s="9"/>
      <c r="N8" s="9"/>
      <c r="O8" s="10">
        <f>'[1]Prireditve - lokalno'!I4+'[1]Prireditve - lokalno'!I5+'[1]Prireditve - lokalno'!I6</f>
        <v>450</v>
      </c>
      <c r="P8" s="10">
        <f>'[1]Prireditve - širše'!L4</f>
        <v>1000</v>
      </c>
      <c r="Q8" s="9"/>
      <c r="R8" s="10">
        <f t="shared" si="0"/>
        <v>1450</v>
      </c>
      <c r="S8" s="10">
        <f t="shared" si="1"/>
        <v>1450</v>
      </c>
    </row>
    <row r="9" spans="1:19" ht="15" x14ac:dyDescent="0.2">
      <c r="A9" s="6" t="s">
        <v>33</v>
      </c>
      <c r="B9" s="6" t="s">
        <v>34</v>
      </c>
      <c r="C9" s="7">
        <f>'[1]Programi redne vadbe'!U40</f>
        <v>1980.0000000000005</v>
      </c>
      <c r="D9" s="7">
        <f>'[1]Programi redne vadbe'!V40</f>
        <v>2076.6</v>
      </c>
      <c r="E9" s="6">
        <f>'[1]Programi redne vadbe'!W40</f>
        <v>6</v>
      </c>
      <c r="F9" s="7">
        <f>'[1]Programi redne vadbe'!X40</f>
        <v>84.063999999999993</v>
      </c>
      <c r="G9" s="7">
        <f>'[1]Programi redne vadbe'!Y40</f>
        <v>2160.6639999999998</v>
      </c>
      <c r="H9" s="8"/>
      <c r="I9" s="10">
        <f>'[1]Objekti JZ'!J4</f>
        <v>5155.8</v>
      </c>
      <c r="J9" s="9"/>
      <c r="K9" s="10">
        <f>'[1]Razvojne dejavnosti - licencira'!I5</f>
        <v>100</v>
      </c>
      <c r="L9" s="10">
        <f>'[1]Razvojne dejavnosti - izobražev'!I6</f>
        <v>0</v>
      </c>
      <c r="M9" s="9"/>
      <c r="N9" s="9"/>
      <c r="O9" s="10">
        <f>'[1]Prireditve - lokalno'!I7+'[1]Prireditve - lokalno'!I9+'[1]Prireditve - lokalno'!I10+'[1]Prireditve - lokalno'!I11</f>
        <v>600</v>
      </c>
      <c r="P9" s="10">
        <f>'[1]Prireditve - širše'!L6</f>
        <v>300</v>
      </c>
      <c r="Q9" s="10">
        <f>'[1]Tekmovalni stroški'!J5</f>
        <v>891.92967004403442</v>
      </c>
      <c r="R9" s="10">
        <f t="shared" si="0"/>
        <v>6032.5936700440343</v>
      </c>
      <c r="S9" s="10">
        <f t="shared" si="1"/>
        <v>11188.393670044035</v>
      </c>
    </row>
    <row r="10" spans="1:19" ht="15" x14ac:dyDescent="0.2">
      <c r="A10" s="6" t="s">
        <v>35</v>
      </c>
      <c r="B10" s="6" t="s">
        <v>36</v>
      </c>
      <c r="C10" s="7">
        <f>'[1]Programi redne vadbe'!U51</f>
        <v>4352.7</v>
      </c>
      <c r="D10" s="7">
        <f>'[1]Programi redne vadbe'!V51</f>
        <v>4906.3999999999996</v>
      </c>
      <c r="E10" s="6">
        <f>'[1]Programi redne vadbe'!W51</f>
        <v>13</v>
      </c>
      <c r="F10" s="7">
        <f>'[1]Programi redne vadbe'!X51</f>
        <v>260.416</v>
      </c>
      <c r="G10" s="7">
        <f>'[1]Programi redne vadbe'!Y51</f>
        <v>5166.8159999999998</v>
      </c>
      <c r="H10" s="8">
        <f>'[1]Objekti ZŠB'!I5+'[1]Objekti ZŠB'!I6</f>
        <v>56234.838709677424</v>
      </c>
      <c r="I10" s="9"/>
      <c r="J10" s="10">
        <f>'[1]Objekti ostalo'!I7</f>
        <v>888</v>
      </c>
      <c r="K10" s="10">
        <f>'[1]Razvojne dejavnosti - licencira'!I6</f>
        <v>330</v>
      </c>
      <c r="L10" s="10">
        <f>'[1]Razvojne dejavnosti - izobražev'!I7</f>
        <v>400</v>
      </c>
      <c r="M10" s="9"/>
      <c r="N10" s="9"/>
      <c r="O10" s="10">
        <f>'[1]Prireditve - lokalno'!I12</f>
        <v>150</v>
      </c>
      <c r="P10" s="9"/>
      <c r="Q10" s="10">
        <f>'[1]Tekmovalni stroški'!J6</f>
        <v>1241.3235477872886</v>
      </c>
      <c r="R10" s="10">
        <f t="shared" si="0"/>
        <v>12528.839547787287</v>
      </c>
      <c r="S10" s="10">
        <f t="shared" si="1"/>
        <v>68763.678257464708</v>
      </c>
    </row>
    <row r="11" spans="1:19" ht="15" x14ac:dyDescent="0.2">
      <c r="A11" s="6" t="s">
        <v>37</v>
      </c>
      <c r="B11" s="6" t="s">
        <v>38</v>
      </c>
      <c r="C11" s="9"/>
      <c r="D11" s="9"/>
      <c r="E11" s="9"/>
      <c r="F11" s="9"/>
      <c r="G11" s="9"/>
      <c r="H11" s="8"/>
      <c r="I11" s="9"/>
      <c r="J11" s="9"/>
      <c r="K11" s="9"/>
      <c r="L11" s="9"/>
      <c r="M11" s="9"/>
      <c r="N11" s="9"/>
      <c r="O11" s="10">
        <f>'[1]Prireditve - lokalno'!I13</f>
        <v>600</v>
      </c>
      <c r="P11" s="9"/>
      <c r="Q11" s="9"/>
      <c r="R11" s="10">
        <f t="shared" si="0"/>
        <v>600</v>
      </c>
      <c r="S11" s="10">
        <f t="shared" si="1"/>
        <v>600</v>
      </c>
    </row>
    <row r="12" spans="1:19" ht="15" x14ac:dyDescent="0.2">
      <c r="A12" s="6" t="s">
        <v>39</v>
      </c>
      <c r="B12" s="6" t="s">
        <v>40</v>
      </c>
      <c r="C12" s="7">
        <f>'[1]Programi redne vadbe'!U59</f>
        <v>2059.1999999999998</v>
      </c>
      <c r="D12" s="7">
        <f>'[1]Programi redne vadbe'!V59</f>
        <v>825</v>
      </c>
      <c r="E12" s="6">
        <f>'[1]Programi redne vadbe'!W59</f>
        <v>0</v>
      </c>
      <c r="F12" s="7">
        <f>'[1]Programi redne vadbe'!X59</f>
        <v>0</v>
      </c>
      <c r="G12" s="7">
        <f>'[1]Programi redne vadbe'!Y59</f>
        <v>825</v>
      </c>
      <c r="H12" s="8">
        <f>'[1]Objekti ZŠB'!I7</f>
        <v>2100</v>
      </c>
      <c r="I12" s="10">
        <f>'[1]Objekti JZ'!J5</f>
        <v>1422.2250000000001</v>
      </c>
      <c r="J12" s="10">
        <f>'[1]Objekti ostalo'!I8</f>
        <v>1800</v>
      </c>
      <c r="K12" s="9"/>
      <c r="L12" s="10">
        <f>'[1]Razvojne dejavnosti - izobražev'!I8</f>
        <v>470</v>
      </c>
      <c r="M12" s="9"/>
      <c r="N12" s="9"/>
      <c r="O12" s="9"/>
      <c r="P12" s="10">
        <f>'[1]Prireditve - širše'!L10</f>
        <v>1000</v>
      </c>
      <c r="Q12" s="10">
        <f>'[1]Tekmovalni stroški'!J7</f>
        <v>130.64596973568172</v>
      </c>
      <c r="R12" s="10">
        <f t="shared" si="0"/>
        <v>6284.845969735682</v>
      </c>
      <c r="S12" s="10">
        <f t="shared" si="1"/>
        <v>9807.0709697356815</v>
      </c>
    </row>
    <row r="13" spans="1:19" ht="15" x14ac:dyDescent="0.2">
      <c r="A13" s="6" t="s">
        <v>41</v>
      </c>
      <c r="B13" s="6" t="s">
        <v>42</v>
      </c>
      <c r="C13" s="7">
        <f>'[1]Programi redne vadbe'!U63</f>
        <v>1268.5199999999998</v>
      </c>
      <c r="D13" s="7">
        <f>'[1]Programi redne vadbe'!V63</f>
        <v>1550</v>
      </c>
      <c r="E13" s="6">
        <f>'[1]Programi redne vadbe'!W63</f>
        <v>2</v>
      </c>
      <c r="F13" s="7">
        <f>'[1]Programi redne vadbe'!X63</f>
        <v>22</v>
      </c>
      <c r="G13" s="7">
        <f>'[1]Programi redne vadbe'!Y63</f>
        <v>1572</v>
      </c>
      <c r="H13" s="8"/>
      <c r="I13" s="9"/>
      <c r="J13" s="10">
        <f>'[1]Objekti ostalo'!I9</f>
        <v>6820</v>
      </c>
      <c r="K13" s="10">
        <f>'[1]Razvojne dejavnosti - licencira'!I7</f>
        <v>300</v>
      </c>
      <c r="L13" s="9"/>
      <c r="M13" s="9"/>
      <c r="N13" s="9"/>
      <c r="O13" s="9"/>
      <c r="P13" s="9"/>
      <c r="Q13" s="10">
        <f>'[1]Tekmovalni stroški'!J8</f>
        <v>338.1022120946775</v>
      </c>
      <c r="R13" s="10">
        <f t="shared" si="0"/>
        <v>10298.622212094677</v>
      </c>
      <c r="S13" s="10">
        <f t="shared" si="1"/>
        <v>10298.622212094677</v>
      </c>
    </row>
    <row r="14" spans="1:19" ht="15" x14ac:dyDescent="0.2">
      <c r="A14" s="6" t="s">
        <v>43</v>
      </c>
      <c r="B14" s="6" t="s">
        <v>44</v>
      </c>
      <c r="C14" s="7">
        <f>'[1]Programi redne vadbe'!U65</f>
        <v>184.14</v>
      </c>
      <c r="D14" s="7">
        <f>'[1]Programi redne vadbe'!V65</f>
        <v>225</v>
      </c>
      <c r="E14" s="6">
        <f>'[1]Programi redne vadbe'!W65</f>
        <v>0</v>
      </c>
      <c r="F14" s="7">
        <f>'[1]Programi redne vadbe'!X65</f>
        <v>0</v>
      </c>
      <c r="G14" s="7">
        <f>'[1]Programi redne vadbe'!Y65</f>
        <v>225</v>
      </c>
      <c r="H14" s="8"/>
      <c r="I14" s="10">
        <f>'[1]Objekti JZ'!J6</f>
        <v>396.90000000000003</v>
      </c>
      <c r="J14" s="9"/>
      <c r="K14" s="9"/>
      <c r="L14" s="9"/>
      <c r="M14" s="9"/>
      <c r="N14" s="9"/>
      <c r="O14" s="10">
        <f>'[1]Prireditve - lokalno'!I20</f>
        <v>150</v>
      </c>
      <c r="P14" s="9"/>
      <c r="Q14" s="9"/>
      <c r="R14" s="10">
        <f t="shared" si="0"/>
        <v>559.14</v>
      </c>
      <c r="S14" s="10">
        <f t="shared" si="1"/>
        <v>956.04000000000008</v>
      </c>
    </row>
    <row r="15" spans="1:19" ht="15" x14ac:dyDescent="0.2">
      <c r="A15" s="6" t="s">
        <v>45</v>
      </c>
      <c r="B15" s="6" t="s">
        <v>46</v>
      </c>
      <c r="C15" s="6"/>
      <c r="D15" s="9"/>
      <c r="E15" s="9"/>
      <c r="F15" s="9"/>
      <c r="G15" s="9"/>
      <c r="H15" s="8"/>
      <c r="I15" s="9"/>
      <c r="J15" s="9"/>
      <c r="K15" s="9"/>
      <c r="L15" s="9"/>
      <c r="M15" s="10">
        <f>'[1]Razvojne dejavnosti - publikaci'!I2</f>
        <v>1201.7</v>
      </c>
      <c r="N15" s="9"/>
      <c r="O15" s="9"/>
      <c r="P15" s="9"/>
      <c r="Q15" s="9"/>
      <c r="R15" s="10">
        <f t="shared" si="0"/>
        <v>1201.7</v>
      </c>
      <c r="S15" s="10">
        <f t="shared" si="1"/>
        <v>1201.7</v>
      </c>
    </row>
    <row r="16" spans="1:19" ht="15" x14ac:dyDescent="0.2">
      <c r="A16" s="6" t="s">
        <v>47</v>
      </c>
      <c r="B16" s="6" t="s">
        <v>48</v>
      </c>
      <c r="C16" s="7">
        <f>'[1]Programi redne vadbe'!U67</f>
        <v>450.11999999999995</v>
      </c>
      <c r="D16" s="7">
        <f>'[1]Programi redne vadbe'!V67</f>
        <v>550</v>
      </c>
      <c r="E16" s="6">
        <f>'[1]Programi redne vadbe'!W67</f>
        <v>2</v>
      </c>
      <c r="F16" s="7">
        <f>'[1]Programi redne vadbe'!X67</f>
        <v>22</v>
      </c>
      <c r="G16" s="7">
        <f>'[1]Programi redne vadbe'!Y67</f>
        <v>572</v>
      </c>
      <c r="H16" s="8"/>
      <c r="I16" s="9"/>
      <c r="J16" s="10">
        <f>'[1]Objekti ostalo'!I10</f>
        <v>2420</v>
      </c>
      <c r="K16" s="9"/>
      <c r="L16" s="9"/>
      <c r="M16" s="9"/>
      <c r="N16" s="9"/>
      <c r="O16" s="9"/>
      <c r="P16" s="9"/>
      <c r="Q16" s="10">
        <f>'[1]Tekmovalni stroški'!J9</f>
        <v>508.70997065221201</v>
      </c>
      <c r="R16" s="10">
        <f t="shared" si="0"/>
        <v>3950.8299706522121</v>
      </c>
      <c r="S16" s="10">
        <f t="shared" si="1"/>
        <v>3950.8299706522121</v>
      </c>
    </row>
    <row r="17" spans="1:19" ht="15" x14ac:dyDescent="0.2">
      <c r="A17" s="6" t="s">
        <v>49</v>
      </c>
      <c r="B17" s="6" t="s">
        <v>50</v>
      </c>
      <c r="C17" s="7">
        <f>'[1]Programi redne vadbe'!U71</f>
        <v>712.8</v>
      </c>
      <c r="D17" s="7">
        <f>'[1]Programi redne vadbe'!V71</f>
        <v>0</v>
      </c>
      <c r="E17" s="6">
        <f>'[1]Programi redne vadbe'!W71</f>
        <v>0</v>
      </c>
      <c r="F17" s="7">
        <f>'[1]Programi redne vadbe'!X71</f>
        <v>0</v>
      </c>
      <c r="G17" s="7">
        <f>'[1]Programi redne vadbe'!Y71</f>
        <v>0</v>
      </c>
      <c r="H17" s="8"/>
      <c r="I17" s="10">
        <f>'[1]Objekti JZ'!J7</f>
        <v>991.5</v>
      </c>
      <c r="J17" s="9"/>
      <c r="K17" s="9"/>
      <c r="L17" s="9"/>
      <c r="M17" s="9"/>
      <c r="N17" s="9"/>
      <c r="O17" s="10">
        <f>'[1]Prireditve - lokalno'!I21+'[1]Prireditve - lokalno'!I22+'[1]Prireditve - lokalno'!I23+'[1]Prireditve - lokalno'!I24</f>
        <v>600</v>
      </c>
      <c r="P17" s="9"/>
      <c r="Q17" s="9"/>
      <c r="R17" s="10">
        <f t="shared" si="0"/>
        <v>1312.8</v>
      </c>
      <c r="S17" s="10">
        <f t="shared" si="1"/>
        <v>2304.3000000000002</v>
      </c>
    </row>
    <row r="18" spans="1:19" ht="15" x14ac:dyDescent="0.2">
      <c r="A18" s="6" t="s">
        <v>51</v>
      </c>
      <c r="B18" s="6" t="s">
        <v>52</v>
      </c>
      <c r="C18" s="7">
        <f>'[1]Programi redne vadbe'!U73</f>
        <v>0</v>
      </c>
      <c r="D18" s="7">
        <f>'[1]Programi redne vadbe'!V73</f>
        <v>0</v>
      </c>
      <c r="E18" s="6">
        <f>'[1]Programi redne vadbe'!W73</f>
        <v>0</v>
      </c>
      <c r="F18" s="7">
        <f>'[1]Programi redne vadbe'!X73</f>
        <v>0</v>
      </c>
      <c r="G18" s="7">
        <f>'[1]Programi redne vadbe'!Y73</f>
        <v>0</v>
      </c>
      <c r="H18" s="8"/>
      <c r="I18" s="9"/>
      <c r="J18" s="9"/>
      <c r="K18" s="9"/>
      <c r="L18" s="9"/>
      <c r="M18" s="9"/>
      <c r="N18" s="9"/>
      <c r="O18" s="9"/>
      <c r="P18" s="9"/>
      <c r="Q18" s="9"/>
      <c r="R18" s="10">
        <f t="shared" si="0"/>
        <v>0</v>
      </c>
      <c r="S18" s="10">
        <f t="shared" si="1"/>
        <v>0</v>
      </c>
    </row>
    <row r="19" spans="1:19" ht="15" x14ac:dyDescent="0.2">
      <c r="A19" s="6" t="s">
        <v>53</v>
      </c>
      <c r="B19" s="6" t="s">
        <v>54</v>
      </c>
      <c r="C19" s="7">
        <f>'[1]Programi redne vadbe'!U78</f>
        <v>1428.2399999999998</v>
      </c>
      <c r="D19" s="7">
        <f>'[1]Programi redne vadbe'!V78</f>
        <v>1901.6</v>
      </c>
      <c r="E19" s="6">
        <f>'[1]Programi redne vadbe'!W78</f>
        <v>6</v>
      </c>
      <c r="F19" s="7">
        <f>'[1]Programi redne vadbe'!X78</f>
        <v>102.128</v>
      </c>
      <c r="G19" s="7">
        <f>'[1]Programi redne vadbe'!Y78</f>
        <v>2003.7279999999998</v>
      </c>
      <c r="H19" s="8">
        <f>'[1]Objekti ZŠB'!I8</f>
        <v>13524</v>
      </c>
      <c r="I19" s="9"/>
      <c r="J19" s="10">
        <f>'[1]Objekti ostalo'!I11</f>
        <v>360</v>
      </c>
      <c r="K19" s="10">
        <f>'[1]Razvojne dejavnosti - licencira'!I8</f>
        <v>25</v>
      </c>
      <c r="L19" s="9"/>
      <c r="M19" s="9"/>
      <c r="N19" s="9"/>
      <c r="O19" s="9"/>
      <c r="P19" s="9"/>
      <c r="Q19" s="10">
        <f>'[1]Tekmovalni stroški'!J10</f>
        <v>635.88746331526499</v>
      </c>
      <c r="R19" s="10">
        <f t="shared" si="0"/>
        <v>4452.8554633152644</v>
      </c>
      <c r="S19" s="10">
        <f t="shared" si="1"/>
        <v>17976.855463315267</v>
      </c>
    </row>
    <row r="20" spans="1:19" ht="15" x14ac:dyDescent="0.2">
      <c r="A20" s="6" t="s">
        <v>55</v>
      </c>
      <c r="B20" s="6" t="s">
        <v>56</v>
      </c>
      <c r="C20" s="7">
        <f>'[1]Programi redne vadbe'!U83</f>
        <v>890.01</v>
      </c>
      <c r="D20" s="7">
        <f>'[1]Programi redne vadbe'!V83</f>
        <v>1587.5</v>
      </c>
      <c r="E20" s="6">
        <f>'[1]Programi redne vadbe'!W83</f>
        <v>0</v>
      </c>
      <c r="F20" s="7">
        <f>'[1]Programi redne vadbe'!X83</f>
        <v>0</v>
      </c>
      <c r="G20" s="7">
        <f>'[1]Programi redne vadbe'!Y83</f>
        <v>1587.5</v>
      </c>
      <c r="H20" s="8">
        <f>'[1]Objekti ZŠB'!I9+'[1]Objekti ZŠB'!I10</f>
        <v>7840</v>
      </c>
      <c r="I20" s="10">
        <f>'[1]Objekti JZ'!J8</f>
        <v>1411.2</v>
      </c>
      <c r="J20" s="9"/>
      <c r="K20" s="9"/>
      <c r="L20" s="9"/>
      <c r="M20" s="9"/>
      <c r="N20" s="9"/>
      <c r="O20" s="9"/>
      <c r="P20" s="9"/>
      <c r="Q20" s="10">
        <f>'[1]Tekmovalni stroški'!J11</f>
        <v>225.61287198425603</v>
      </c>
      <c r="R20" s="10">
        <f t="shared" si="0"/>
        <v>2703.1228719842561</v>
      </c>
      <c r="S20" s="10">
        <f t="shared" si="1"/>
        <v>11954.322871984257</v>
      </c>
    </row>
    <row r="21" spans="1:19" ht="15" x14ac:dyDescent="0.2">
      <c r="A21" s="6" t="s">
        <v>57</v>
      </c>
      <c r="B21" s="6" t="s">
        <v>58</v>
      </c>
      <c r="C21" s="7">
        <f>'[1]Programi redne vadbe'!U90</f>
        <v>2970.0000000000005</v>
      </c>
      <c r="D21" s="7">
        <f>'[1]Programi redne vadbe'!V90</f>
        <v>3215.7</v>
      </c>
      <c r="E21" s="6">
        <f>'[1]Programi redne vadbe'!W90</f>
        <v>13</v>
      </c>
      <c r="F21" s="7">
        <f>'[1]Programi redne vadbe'!X90</f>
        <v>260.416</v>
      </c>
      <c r="G21" s="7">
        <f>'[1]Programi redne vadbe'!Y90</f>
        <v>3476.116</v>
      </c>
      <c r="H21" s="8">
        <f>'[1]Objekti ZŠB'!I11+'[1]Objekti ZŠB'!I12+'[1]Objekti ZŠB'!I13+'[1]Objekti ZŠB'!I14</f>
        <v>34156.914893617017</v>
      </c>
      <c r="I21" s="9"/>
      <c r="J21" s="10">
        <f>'[1]Objekti ostalo'!I12</f>
        <v>869</v>
      </c>
      <c r="K21" s="10">
        <f>'[1]Razvojne dejavnosti - licencira'!I11</f>
        <v>120</v>
      </c>
      <c r="L21" s="10">
        <f>'[1]Razvojne dejavnosti - izobražev'!I10</f>
        <v>550</v>
      </c>
      <c r="M21" s="9"/>
      <c r="N21" s="9"/>
      <c r="O21" s="10">
        <f>'[1]Prireditve - lokalno'!I26+'[1]Prireditve - lokalno'!I27+'[1]Prireditve - lokalno'!I28</f>
        <v>450</v>
      </c>
      <c r="P21" s="9"/>
      <c r="Q21" s="10">
        <f>'[1]Tekmovalni stroški'!J12</f>
        <v>572.22156263818954</v>
      </c>
      <c r="R21" s="10">
        <f t="shared" si="0"/>
        <v>9007.3375626381894</v>
      </c>
      <c r="S21" s="10">
        <f t="shared" si="1"/>
        <v>43164.252456255206</v>
      </c>
    </row>
    <row r="22" spans="1:19" ht="15" x14ac:dyDescent="0.2">
      <c r="A22" s="6" t="s">
        <v>59</v>
      </c>
      <c r="B22" s="6" t="s">
        <v>60</v>
      </c>
      <c r="C22" s="7">
        <f>'[1]Programi redne vadbe'!U98</f>
        <v>2175.3599999999997</v>
      </c>
      <c r="D22" s="7">
        <f>'[1]Programi redne vadbe'!V98</f>
        <v>1625</v>
      </c>
      <c r="E22" s="6">
        <f>'[1]Programi redne vadbe'!W98</f>
        <v>0</v>
      </c>
      <c r="F22" s="7">
        <f>'[1]Programi redne vadbe'!X98</f>
        <v>0</v>
      </c>
      <c r="G22" s="7">
        <f>'[1]Programi redne vadbe'!Y98</f>
        <v>1625</v>
      </c>
      <c r="H22" s="8">
        <f>'[1]Objekti ZŠB'!I15</f>
        <v>28560</v>
      </c>
      <c r="I22" s="10">
        <f>'[1]Objekti JZ'!J9</f>
        <v>396.6</v>
      </c>
      <c r="J22" s="10">
        <f>'[1]Objekti ostalo'!I13</f>
        <v>720</v>
      </c>
      <c r="K22" s="10">
        <f>'[1]Razvojne dejavnosti - licencira'!I13</f>
        <v>270</v>
      </c>
      <c r="L22" s="10">
        <f>'[1]Razvojne dejavnosti - izobražev'!I11</f>
        <v>400</v>
      </c>
      <c r="M22" s="9"/>
      <c r="N22" s="9"/>
      <c r="O22" s="9"/>
      <c r="P22" s="9"/>
      <c r="Q22" s="10">
        <f>'[1]Tekmovalni stroški'!J13</f>
        <v>277.47816581029747</v>
      </c>
      <c r="R22" s="10">
        <f t="shared" si="0"/>
        <v>5467.8381658102971</v>
      </c>
      <c r="S22" s="10">
        <f t="shared" si="1"/>
        <v>34424.438165810294</v>
      </c>
    </row>
    <row r="23" spans="1:19" ht="15" x14ac:dyDescent="0.2">
      <c r="A23" s="6" t="s">
        <v>61</v>
      </c>
      <c r="B23" s="6" t="s">
        <v>62</v>
      </c>
      <c r="C23" s="7">
        <f>'[1]Programi redne vadbe'!U104</f>
        <v>1023</v>
      </c>
      <c r="D23" s="7">
        <f>'[1]Programi redne vadbe'!V104</f>
        <v>650</v>
      </c>
      <c r="E23" s="6">
        <f>'[1]Programi redne vadbe'!W104</f>
        <v>6</v>
      </c>
      <c r="F23" s="7">
        <f>'[1]Programi redne vadbe'!X104</f>
        <v>42</v>
      </c>
      <c r="G23" s="7">
        <f>'[1]Programi redne vadbe'!Y104</f>
        <v>692</v>
      </c>
      <c r="H23" s="8"/>
      <c r="I23" s="9"/>
      <c r="J23" s="9"/>
      <c r="K23" s="10">
        <f>'[1]Razvojne dejavnosti - licencira'!I16</f>
        <v>60</v>
      </c>
      <c r="L23" s="9"/>
      <c r="M23" s="9"/>
      <c r="N23" s="9"/>
      <c r="O23" s="9"/>
      <c r="P23" s="9"/>
      <c r="Q23" s="10">
        <f>'[1]Tekmovalni stroški'!J14</f>
        <v>809.31131694670091</v>
      </c>
      <c r="R23" s="10">
        <f t="shared" si="0"/>
        <v>2584.311316946701</v>
      </c>
      <c r="S23" s="10">
        <f t="shared" si="1"/>
        <v>2584.311316946701</v>
      </c>
    </row>
    <row r="24" spans="1:19" ht="15" x14ac:dyDescent="0.2">
      <c r="A24" s="6" t="s">
        <v>63</v>
      </c>
      <c r="B24" s="6" t="s">
        <v>64</v>
      </c>
      <c r="C24" s="7">
        <f>'[1]Programi redne vadbe'!U114</f>
        <v>1908.7199999999993</v>
      </c>
      <c r="D24" s="7">
        <f>'[1]Programi redne vadbe'!V114</f>
        <v>600</v>
      </c>
      <c r="E24" s="6">
        <f>'[1]Programi redne vadbe'!W114</f>
        <v>0</v>
      </c>
      <c r="F24" s="7">
        <f>'[1]Programi redne vadbe'!X114</f>
        <v>0</v>
      </c>
      <c r="G24" s="7">
        <f>'[1]Programi redne vadbe'!Y114</f>
        <v>600</v>
      </c>
      <c r="H24" s="8"/>
      <c r="I24" s="9"/>
      <c r="J24" s="9"/>
      <c r="K24" s="10">
        <f>'[1]Razvojne dejavnosti - licencira'!I18+'[1]Razvojne dejavnosti - licencira'!I19</f>
        <v>180</v>
      </c>
      <c r="L24" s="10">
        <f>'[1]Razvojne dejavnosti - izobražev'!I12</f>
        <v>700</v>
      </c>
      <c r="M24" s="9"/>
      <c r="N24" s="9"/>
      <c r="O24" s="10">
        <f>'[1]Prireditve - lokalno'!I31+'[1]Prireditve - lokalno'!I32+'[1]Prireditve - lokalno'!I33+'[1]Prireditve - lokalno'!I34</f>
        <v>600</v>
      </c>
      <c r="P24" s="9"/>
      <c r="Q24" s="9"/>
      <c r="R24" s="10">
        <f t="shared" si="0"/>
        <v>3988.7199999999993</v>
      </c>
      <c r="S24" s="10">
        <f t="shared" si="1"/>
        <v>3988.7199999999993</v>
      </c>
    </row>
    <row r="25" spans="1:19" ht="15" x14ac:dyDescent="0.2">
      <c r="A25" s="6" t="s">
        <v>65</v>
      </c>
      <c r="B25" s="6" t="s">
        <v>66</v>
      </c>
      <c r="C25" s="7">
        <f>'[1]Programi redne vadbe'!U123</f>
        <v>2334.4199999999996</v>
      </c>
      <c r="D25" s="7">
        <f>'[1]Programi redne vadbe'!V123</f>
        <v>1575</v>
      </c>
      <c r="E25" s="6">
        <f>'[1]Programi redne vadbe'!W123</f>
        <v>0</v>
      </c>
      <c r="F25" s="7">
        <f>'[1]Programi redne vadbe'!X123</f>
        <v>0</v>
      </c>
      <c r="G25" s="7">
        <f>'[1]Programi redne vadbe'!Y123</f>
        <v>1575</v>
      </c>
      <c r="H25" s="8">
        <f>'[1]Objekti ZŠB'!I16+'[1]Objekti ZŠB'!I17</f>
        <v>23955</v>
      </c>
      <c r="I25" s="9"/>
      <c r="J25" s="9"/>
      <c r="K25" s="9"/>
      <c r="L25" s="9"/>
      <c r="M25" s="9"/>
      <c r="N25" s="9"/>
      <c r="O25" s="9"/>
      <c r="P25" s="9"/>
      <c r="Q25" s="10">
        <f>'[1]Tekmovalni stroški'!J15</f>
        <v>620.67194809305727</v>
      </c>
      <c r="R25" s="10">
        <f t="shared" si="0"/>
        <v>4530.091948093057</v>
      </c>
      <c r="S25" s="10">
        <f t="shared" si="1"/>
        <v>28485.091948093057</v>
      </c>
    </row>
    <row r="26" spans="1:19" ht="15" x14ac:dyDescent="0.2">
      <c r="A26" s="6" t="s">
        <v>67</v>
      </c>
      <c r="B26" s="6" t="s">
        <v>68</v>
      </c>
      <c r="C26" s="7">
        <f>'[1]Programi redne vadbe'!U126</f>
        <v>1003.2</v>
      </c>
      <c r="D26" s="7">
        <f>'[1]Programi redne vadbe'!V126</f>
        <v>1151.5999999999999</v>
      </c>
      <c r="E26" s="6">
        <f>'[1]Programi redne vadbe'!W126</f>
        <v>0</v>
      </c>
      <c r="F26" s="7">
        <f>'[1]Programi redne vadbe'!X126</f>
        <v>0</v>
      </c>
      <c r="G26" s="7">
        <f>'[1]Programi redne vadbe'!Y126</f>
        <v>1151.5999999999999</v>
      </c>
      <c r="H26" s="8">
        <f>'[1]Objekti ZŠB'!I18+'[1]Objekti ZŠB'!I19</f>
        <v>5250</v>
      </c>
      <c r="I26" s="9"/>
      <c r="J26" s="10">
        <f>'[1]Objekti ostalo'!I14</f>
        <v>1764</v>
      </c>
      <c r="K26" s="10">
        <f>'[1]Razvojne dejavnosti - licencira'!I20</f>
        <v>20</v>
      </c>
      <c r="L26" s="10">
        <f>'[1]Razvojne dejavnosti - izobražev'!I14+'[1]Razvojne dejavnosti - izobražev'!I13</f>
        <v>700</v>
      </c>
      <c r="M26" s="9"/>
      <c r="N26" s="9"/>
      <c r="O26" s="9"/>
      <c r="P26" s="9"/>
      <c r="Q26" s="10">
        <f>'[1]Tekmovalni stroški'!J16</f>
        <v>369.97088774706327</v>
      </c>
      <c r="R26" s="10">
        <f t="shared" si="0"/>
        <v>5008.7708877470632</v>
      </c>
      <c r="S26" s="10">
        <f t="shared" si="1"/>
        <v>10258.770887747063</v>
      </c>
    </row>
    <row r="27" spans="1:19" ht="15" x14ac:dyDescent="0.2">
      <c r="A27" s="6" t="s">
        <v>69</v>
      </c>
      <c r="B27" s="6" t="s">
        <v>70</v>
      </c>
      <c r="C27" s="7">
        <f>'[1]Programi redne vadbe'!U128</f>
        <v>158.4</v>
      </c>
      <c r="D27" s="7">
        <f>'[1]Programi redne vadbe'!V128</f>
        <v>0</v>
      </c>
      <c r="E27" s="6">
        <f>'[1]Programi redne vadbe'!W128</f>
        <v>0</v>
      </c>
      <c r="F27" s="7">
        <f>'[1]Programi redne vadbe'!X128</f>
        <v>0</v>
      </c>
      <c r="G27" s="7">
        <f>'[1]Programi redne vadbe'!Y128</f>
        <v>0</v>
      </c>
      <c r="H27" s="8"/>
      <c r="I27" s="9"/>
      <c r="J27" s="9"/>
      <c r="K27" s="9"/>
      <c r="L27" s="10">
        <f>'[1]Razvojne dejavnosti - izobražev'!I16+'[1]Razvojne dejavnosti - izobražev'!I15</f>
        <v>300</v>
      </c>
      <c r="M27" s="9"/>
      <c r="N27" s="9"/>
      <c r="O27" s="9"/>
      <c r="P27" s="9"/>
      <c r="Q27" s="9"/>
      <c r="R27" s="10">
        <f t="shared" si="0"/>
        <v>458.4</v>
      </c>
      <c r="S27" s="10">
        <f t="shared" si="1"/>
        <v>458.4</v>
      </c>
    </row>
    <row r="28" spans="1:19" ht="15" x14ac:dyDescent="0.2">
      <c r="A28" s="6" t="s">
        <v>71</v>
      </c>
      <c r="B28" s="6" t="s">
        <v>72</v>
      </c>
      <c r="C28" s="7">
        <f>'[1]Programi redne vadbe'!U130</f>
        <v>654.71999999999991</v>
      </c>
      <c r="D28" s="7">
        <f>'[1]Programi redne vadbe'!V130</f>
        <v>1001.5999999999999</v>
      </c>
      <c r="E28" s="6">
        <f>'[1]Programi redne vadbe'!W130</f>
        <v>4</v>
      </c>
      <c r="F28" s="7">
        <f>'[1]Programi redne vadbe'!X130</f>
        <v>80.128</v>
      </c>
      <c r="G28" s="7">
        <f>'[1]Programi redne vadbe'!Y130</f>
        <v>1081.7279999999998</v>
      </c>
      <c r="H28" s="8"/>
      <c r="I28" s="9"/>
      <c r="J28" s="10">
        <f>'[1]Objekti ostalo'!I15+'[1]Objekti ostalo'!I16</f>
        <v>3520</v>
      </c>
      <c r="K28" s="9"/>
      <c r="L28" s="9"/>
      <c r="M28" s="9"/>
      <c r="N28" s="9"/>
      <c r="O28" s="9"/>
      <c r="P28" s="9"/>
      <c r="Q28" s="10">
        <f>'[1]Tekmovalni stroški'!J17</f>
        <v>508.70997065221201</v>
      </c>
      <c r="R28" s="10">
        <f t="shared" si="0"/>
        <v>5765.1579706522125</v>
      </c>
      <c r="S28" s="10">
        <f t="shared" si="1"/>
        <v>5765.1579706522125</v>
      </c>
    </row>
    <row r="29" spans="1:19" ht="15" x14ac:dyDescent="0.2">
      <c r="A29" s="6" t="s">
        <v>73</v>
      </c>
      <c r="B29" s="6" t="s">
        <v>74</v>
      </c>
      <c r="C29" s="7">
        <f>'[1]Programi redne vadbe'!U132</f>
        <v>138.59999999999997</v>
      </c>
      <c r="D29" s="7">
        <f>'[1]Programi redne vadbe'!V132</f>
        <v>150</v>
      </c>
      <c r="E29" s="6">
        <f>'[1]Programi redne vadbe'!W132</f>
        <v>0</v>
      </c>
      <c r="F29" s="7">
        <f>'[1]Programi redne vadbe'!X132</f>
        <v>0</v>
      </c>
      <c r="G29" s="7">
        <f>'[1]Programi redne vadbe'!Y132</f>
        <v>150</v>
      </c>
      <c r="H29" s="8">
        <f>'[1]Objekti ZŠB'!I20</f>
        <v>2100</v>
      </c>
      <c r="I29" s="9"/>
      <c r="J29" s="9"/>
      <c r="K29" s="9"/>
      <c r="L29" s="9"/>
      <c r="M29" s="9"/>
      <c r="N29" s="9"/>
      <c r="O29" s="9"/>
      <c r="P29" s="9"/>
      <c r="Q29" s="9"/>
      <c r="R29" s="10">
        <f t="shared" si="0"/>
        <v>288.59999999999997</v>
      </c>
      <c r="S29" s="10">
        <f t="shared" si="1"/>
        <v>2388.6</v>
      </c>
    </row>
    <row r="30" spans="1:19" ht="15" x14ac:dyDescent="0.2">
      <c r="A30" s="6" t="s">
        <v>75</v>
      </c>
      <c r="B30" s="6" t="s">
        <v>76</v>
      </c>
      <c r="C30" s="7">
        <f>'[1]Programi redne vadbe'!U145</f>
        <v>2082.96</v>
      </c>
      <c r="D30" s="7">
        <f>'[1]Programi redne vadbe'!V145</f>
        <v>1912.5</v>
      </c>
      <c r="E30" s="6">
        <f>'[1]Programi redne vadbe'!W145</f>
        <v>0</v>
      </c>
      <c r="F30" s="7">
        <f>'[1]Programi redne vadbe'!X145</f>
        <v>0</v>
      </c>
      <c r="G30" s="7">
        <f>'[1]Programi redne vadbe'!Y145</f>
        <v>1912.5</v>
      </c>
      <c r="H30" s="8">
        <f>'[1]Objekti ZŠB'!I21+'[1]Objekti ZŠB'!I22</f>
        <v>46872</v>
      </c>
      <c r="I30" s="9"/>
      <c r="J30" s="9"/>
      <c r="K30" s="10">
        <f>'[1]Razvojne dejavnosti - licencira'!I21</f>
        <v>150</v>
      </c>
      <c r="L30" s="10">
        <f>'[1]Razvojne dejavnosti - izobražev'!I17</f>
        <v>450</v>
      </c>
      <c r="M30" s="9"/>
      <c r="N30" s="9"/>
      <c r="O30" s="9"/>
      <c r="P30" s="9"/>
      <c r="Q30" s="10">
        <f>'[1]Tekmovalni stroški'!J18</f>
        <v>1154.0085684245432</v>
      </c>
      <c r="R30" s="10">
        <f t="shared" si="0"/>
        <v>5749.4685684245433</v>
      </c>
      <c r="S30" s="10">
        <f t="shared" si="1"/>
        <v>52621.468568424541</v>
      </c>
    </row>
    <row r="31" spans="1:19" ht="15" x14ac:dyDescent="0.2">
      <c r="A31" s="6" t="s">
        <v>77</v>
      </c>
      <c r="B31" s="6" t="s">
        <v>78</v>
      </c>
      <c r="C31" s="7">
        <f>'[1]Programi redne vadbe'!U151</f>
        <v>2059.2000000000003</v>
      </c>
      <c r="D31" s="7">
        <f>'[1]Programi redne vadbe'!V151</f>
        <v>1551.6</v>
      </c>
      <c r="E31" s="6">
        <f>'[1]Programi redne vadbe'!W151</f>
        <v>0</v>
      </c>
      <c r="F31" s="7">
        <f>'[1]Programi redne vadbe'!X151</f>
        <v>0</v>
      </c>
      <c r="G31" s="7">
        <f>'[1]Programi redne vadbe'!Y151</f>
        <v>1551.6</v>
      </c>
      <c r="H31" s="8"/>
      <c r="I31" s="10">
        <f>'[1]Objekti JZ'!J12</f>
        <v>191.69</v>
      </c>
      <c r="J31" s="10">
        <f>'[1]Objekti ostalo'!I17+'[1]Objekti ostalo'!I18+'[1]Objekti ostalo'!I19+'[1]Objekti ostalo'!I20</f>
        <v>5320</v>
      </c>
      <c r="K31" s="9"/>
      <c r="L31" s="9"/>
      <c r="M31" s="9"/>
      <c r="N31" s="9"/>
      <c r="O31" s="9"/>
      <c r="P31" s="9"/>
      <c r="Q31" s="10">
        <f>'[1]Tekmovalni stroški'!J19</f>
        <v>388.17962160568123</v>
      </c>
      <c r="R31" s="10">
        <f t="shared" si="0"/>
        <v>9318.979621605682</v>
      </c>
      <c r="S31" s="10">
        <f t="shared" si="1"/>
        <v>9510.6696216056807</v>
      </c>
    </row>
    <row r="32" spans="1:19" ht="15" x14ac:dyDescent="0.2">
      <c r="A32" s="6" t="s">
        <v>79</v>
      </c>
      <c r="B32" s="6" t="s">
        <v>80</v>
      </c>
      <c r="C32" s="7">
        <f>'[1]Programi redne vadbe'!U154</f>
        <v>286.44</v>
      </c>
      <c r="D32" s="7">
        <f>'[1]Programi redne vadbe'!V154</f>
        <v>0</v>
      </c>
      <c r="E32" s="6">
        <f>'[1]Programi redne vadbe'!W154</f>
        <v>0</v>
      </c>
      <c r="F32" s="7">
        <f>'[1]Programi redne vadbe'!X154</f>
        <v>0</v>
      </c>
      <c r="G32" s="7">
        <f>'[1]Programi redne vadbe'!Y154</f>
        <v>0</v>
      </c>
      <c r="H32" s="8">
        <f>'[1]Objekti ZŠB'!I23+'[1]Objekti ZŠB'!I24</f>
        <v>2090</v>
      </c>
      <c r="I32" s="9"/>
      <c r="J32" s="9"/>
      <c r="K32" s="9"/>
      <c r="L32" s="9"/>
      <c r="M32" s="9"/>
      <c r="N32" s="9"/>
      <c r="O32" s="10">
        <f>'[1]Prireditve - lokalno'!I37</f>
        <v>150</v>
      </c>
      <c r="P32" s="9"/>
      <c r="Q32" s="9"/>
      <c r="R32" s="10">
        <f t="shared" si="0"/>
        <v>436.44</v>
      </c>
      <c r="S32" s="10">
        <f t="shared" si="1"/>
        <v>2526.44</v>
      </c>
    </row>
    <row r="33" spans="1:19" ht="15" x14ac:dyDescent="0.2">
      <c r="A33" s="6" t="s">
        <v>81</v>
      </c>
      <c r="B33" s="6" t="s">
        <v>82</v>
      </c>
      <c r="C33" s="6"/>
      <c r="D33" s="9"/>
      <c r="E33" s="9"/>
      <c r="F33" s="9"/>
      <c r="G33" s="9"/>
      <c r="H33" s="8"/>
      <c r="I33" s="9"/>
      <c r="J33" s="9"/>
      <c r="K33" s="9"/>
      <c r="L33" s="9"/>
      <c r="M33" s="10">
        <f>'[1]Razvojne dejavnosti - publikaci'!I3</f>
        <v>1500</v>
      </c>
      <c r="N33" s="10">
        <f>[1]IKT!J6</f>
        <v>1500</v>
      </c>
      <c r="O33" s="9"/>
      <c r="P33" s="10">
        <f>'[1]Prireditve - širše'!L14+'[1]Prireditve - širše'!L15+'[1]Prireditve - širše'!L16+'[1]Prireditve - širše'!L17</f>
        <v>10000</v>
      </c>
      <c r="Q33" s="9"/>
      <c r="R33" s="10">
        <f t="shared" si="0"/>
        <v>13000</v>
      </c>
      <c r="S33" s="10">
        <f t="shared" si="1"/>
        <v>13000</v>
      </c>
    </row>
    <row r="34" spans="1:19" ht="15" x14ac:dyDescent="0.2">
      <c r="A34" s="6" t="s">
        <v>83</v>
      </c>
      <c r="B34" s="6" t="s">
        <v>84</v>
      </c>
      <c r="C34" s="7">
        <f>'[1]Programi redne vadbe'!U165</f>
        <v>1742.4000000000005</v>
      </c>
      <c r="D34" s="7">
        <f>'[1]Programi redne vadbe'!V165</f>
        <v>0</v>
      </c>
      <c r="E34" s="6">
        <f>'[1]Programi redne vadbe'!W165</f>
        <v>0</v>
      </c>
      <c r="F34" s="7">
        <f>'[1]Programi redne vadbe'!X165</f>
        <v>0</v>
      </c>
      <c r="G34" s="7">
        <f>'[1]Programi redne vadbe'!Y165</f>
        <v>0</v>
      </c>
      <c r="H34" s="8">
        <f>'[1]Objekti ZŠB'!I25</f>
        <v>2100</v>
      </c>
      <c r="I34" s="10">
        <f>'[1]Objekti JZ'!J13+'[1]Objekti JZ'!J14+'[1]Objekti JZ'!J15+'[1]Objekti JZ'!J16</f>
        <v>396.6</v>
      </c>
      <c r="J34" s="9"/>
      <c r="K34" s="9"/>
      <c r="L34" s="9"/>
      <c r="M34" s="9"/>
      <c r="N34" s="9"/>
      <c r="O34" s="9"/>
      <c r="P34" s="9"/>
      <c r="Q34" s="9"/>
      <c r="R34" s="10">
        <f t="shared" si="0"/>
        <v>1742.4000000000005</v>
      </c>
      <c r="S34" s="10">
        <f t="shared" si="1"/>
        <v>4239</v>
      </c>
    </row>
    <row r="35" spans="1:19" ht="15" x14ac:dyDescent="0.2">
      <c r="A35" s="6" t="s">
        <v>85</v>
      </c>
      <c r="B35" s="6" t="s">
        <v>86</v>
      </c>
      <c r="C35" s="7">
        <f>'[1]Programi redne vadbe'!U168</f>
        <v>522.71999999999991</v>
      </c>
      <c r="D35" s="7">
        <f>'[1]Programi redne vadbe'!V168</f>
        <v>0</v>
      </c>
      <c r="E35" s="6">
        <f>'[1]Programi redne vadbe'!W168</f>
        <v>0</v>
      </c>
      <c r="F35" s="7">
        <f>'[1]Programi redne vadbe'!X168</f>
        <v>0</v>
      </c>
      <c r="G35" s="7">
        <f>'[1]Programi redne vadbe'!Y168</f>
        <v>0</v>
      </c>
      <c r="H35" s="8"/>
      <c r="I35" s="9"/>
      <c r="J35" s="10">
        <f>'[1]Objekti ostalo'!I21</f>
        <v>660</v>
      </c>
      <c r="K35" s="9"/>
      <c r="L35" s="9"/>
      <c r="M35" s="9"/>
      <c r="N35" s="9"/>
      <c r="O35" s="9"/>
      <c r="P35" s="9"/>
      <c r="Q35" s="9"/>
      <c r="R35" s="10">
        <f t="shared" si="0"/>
        <v>1182.7199999999998</v>
      </c>
      <c r="S35" s="10">
        <f t="shared" si="1"/>
        <v>1182.7199999999998</v>
      </c>
    </row>
    <row r="36" spans="1:19" ht="15" x14ac:dyDescent="0.2">
      <c r="A36" s="6" t="s">
        <v>87</v>
      </c>
      <c r="B36" s="6" t="s">
        <v>88</v>
      </c>
      <c r="C36" s="7">
        <f>'[1]Programi redne vadbe'!U171</f>
        <v>593.33999999999992</v>
      </c>
      <c r="D36" s="7">
        <f>'[1]Programi redne vadbe'!V171</f>
        <v>725</v>
      </c>
      <c r="E36" s="6">
        <f>'[1]Programi redne vadbe'!W171</f>
        <v>4</v>
      </c>
      <c r="F36" s="7">
        <f>'[1]Programi redne vadbe'!X171</f>
        <v>40</v>
      </c>
      <c r="G36" s="7">
        <f>'[1]Programi redne vadbe'!Y171</f>
        <v>765</v>
      </c>
      <c r="H36" s="8"/>
      <c r="I36" s="10">
        <f>'[1]Objekti JZ'!J19</f>
        <v>957</v>
      </c>
      <c r="J36" s="9"/>
      <c r="K36" s="9"/>
      <c r="L36" s="10">
        <f>'[1]Razvojne dejavnosti - izobražev'!I18</f>
        <v>150</v>
      </c>
      <c r="M36" s="9"/>
      <c r="N36" s="9"/>
      <c r="O36" s="9"/>
      <c r="P36" s="9"/>
      <c r="Q36" s="10">
        <f>'[1]Tekmovalni stroški'!J20</f>
        <v>545.94414910414957</v>
      </c>
      <c r="R36" s="10">
        <f t="shared" si="0"/>
        <v>2054.2841491041495</v>
      </c>
      <c r="S36" s="10">
        <f t="shared" si="1"/>
        <v>3011.2841491041499</v>
      </c>
    </row>
    <row r="37" spans="1:19" ht="15" x14ac:dyDescent="0.2">
      <c r="A37" s="6" t="s">
        <v>89</v>
      </c>
      <c r="B37" s="6" t="s">
        <v>90</v>
      </c>
      <c r="C37" s="7">
        <f>'[1]Programi redne vadbe'!U176</f>
        <v>544.5</v>
      </c>
      <c r="D37" s="7">
        <f>'[1]Programi redne vadbe'!V176</f>
        <v>412.5</v>
      </c>
      <c r="E37" s="6">
        <f>'[1]Programi redne vadbe'!W176</f>
        <v>0</v>
      </c>
      <c r="F37" s="7">
        <f>'[1]Programi redne vadbe'!X176</f>
        <v>0</v>
      </c>
      <c r="G37" s="7">
        <f>'[1]Programi redne vadbe'!Y176</f>
        <v>412.5</v>
      </c>
      <c r="H37" s="8"/>
      <c r="I37" s="9"/>
      <c r="J37" s="10">
        <f>'[1]Objekti ostalo'!I22</f>
        <v>2145</v>
      </c>
      <c r="K37" s="10">
        <f>'[1]Razvojne dejavnosti - licencira'!I24</f>
        <v>100</v>
      </c>
      <c r="L37" s="9"/>
      <c r="M37" s="9"/>
      <c r="N37" s="9"/>
      <c r="O37" s="9"/>
      <c r="P37" s="9"/>
      <c r="Q37" s="9"/>
      <c r="R37" s="10">
        <f t="shared" si="0"/>
        <v>3202</v>
      </c>
      <c r="S37" s="10">
        <f t="shared" si="1"/>
        <v>3202</v>
      </c>
    </row>
    <row r="38" spans="1:19" ht="15" x14ac:dyDescent="0.2">
      <c r="A38" s="6" t="s">
        <v>91</v>
      </c>
      <c r="B38" s="6" t="s">
        <v>92</v>
      </c>
      <c r="C38" s="7">
        <f>'[1]Programi redne vadbe'!U183</f>
        <v>2414.2799999999997</v>
      </c>
      <c r="D38" s="7">
        <f>'[1]Programi redne vadbe'!V183</f>
        <v>2950</v>
      </c>
      <c r="E38" s="6">
        <f>'[1]Programi redne vadbe'!W183</f>
        <v>10</v>
      </c>
      <c r="F38" s="7">
        <f>'[1]Programi redne vadbe'!X183</f>
        <v>110</v>
      </c>
      <c r="G38" s="7">
        <f>'[1]Programi redne vadbe'!Y183</f>
        <v>3060</v>
      </c>
      <c r="H38" s="8">
        <f>'[1]Objekti ZŠB'!I26</f>
        <v>32000</v>
      </c>
      <c r="I38" s="9"/>
      <c r="J38" s="9"/>
      <c r="K38" s="10">
        <f>'[1]Razvojne dejavnosti - licencira'!I25</f>
        <v>7.5</v>
      </c>
      <c r="L38" s="10">
        <f>'[1]Razvojne dejavnosti - izobražev'!I19</f>
        <v>0</v>
      </c>
      <c r="M38" s="9"/>
      <c r="N38" s="9"/>
      <c r="O38" s="9"/>
      <c r="P38" s="9"/>
      <c r="Q38" s="10">
        <f>'[1]Tekmovalni stroški'!J21</f>
        <v>875.21346040840274</v>
      </c>
      <c r="R38" s="10">
        <f t="shared" si="0"/>
        <v>6356.9934604084028</v>
      </c>
      <c r="S38" s="10">
        <f t="shared" si="1"/>
        <v>38356.993460408405</v>
      </c>
    </row>
    <row r="39" spans="1:19" ht="15" x14ac:dyDescent="0.2">
      <c r="A39" s="6" t="s">
        <v>93</v>
      </c>
      <c r="B39" s="6" t="s">
        <v>94</v>
      </c>
      <c r="C39" s="7">
        <f>'[1]Programi redne vadbe'!U190</f>
        <v>2530.4399999999996</v>
      </c>
      <c r="D39" s="7">
        <f>'[1]Programi redne vadbe'!V190</f>
        <v>2950</v>
      </c>
      <c r="E39" s="6">
        <f>'[1]Programi redne vadbe'!W190</f>
        <v>0</v>
      </c>
      <c r="F39" s="7">
        <f>'[1]Programi redne vadbe'!X190</f>
        <v>0</v>
      </c>
      <c r="G39" s="7">
        <f>'[1]Programi redne vadbe'!Y190</f>
        <v>2950</v>
      </c>
      <c r="H39" s="8"/>
      <c r="I39" s="9"/>
      <c r="J39" s="10">
        <f>'[1]Objekti ostalo'!I23+'[1]Objekti ostalo'!I24</f>
        <v>13291</v>
      </c>
      <c r="K39" s="10">
        <f>'[1]Razvojne dejavnosti - licencira'!I27+'[1]Razvojne dejavnosti - licencira'!I28+'[1]Razvojne dejavnosti - licencira'!I29+'[1]Razvojne dejavnosti - licencira'!I30+'[1]Razvojne dejavnosti - licencira'!I31</f>
        <v>350</v>
      </c>
      <c r="L39" s="10">
        <f>'[1]Razvojne dejavnosti - izobražev'!I20+'[1]Razvojne dejavnosti - izobražev'!I21</f>
        <v>700</v>
      </c>
      <c r="M39" s="9"/>
      <c r="N39" s="9"/>
      <c r="O39" s="9"/>
      <c r="P39" s="9"/>
      <c r="Q39" s="10">
        <f>'[1]Tekmovalni stroški'!J22</f>
        <v>3310.9750471828329</v>
      </c>
      <c r="R39" s="10">
        <f t="shared" si="0"/>
        <v>23132.415047182832</v>
      </c>
      <c r="S39" s="10">
        <f t="shared" si="1"/>
        <v>23132.415047182832</v>
      </c>
    </row>
    <row r="40" spans="1:19" ht="15" x14ac:dyDescent="0.2">
      <c r="A40" s="6" t="s">
        <v>95</v>
      </c>
      <c r="B40" s="6" t="s">
        <v>96</v>
      </c>
      <c r="C40" s="7">
        <f>'[1]Programi redne vadbe'!U195</f>
        <v>1507.4399999999998</v>
      </c>
      <c r="D40" s="7">
        <f>'[1]Programi redne vadbe'!V195</f>
        <v>1700</v>
      </c>
      <c r="E40" s="6">
        <f>'[1]Programi redne vadbe'!W195</f>
        <v>0</v>
      </c>
      <c r="F40" s="7">
        <f>'[1]Programi redne vadbe'!X195</f>
        <v>0</v>
      </c>
      <c r="G40" s="7">
        <f>'[1]Programi redne vadbe'!Y195</f>
        <v>1700</v>
      </c>
      <c r="H40" s="8"/>
      <c r="I40" s="10">
        <f>'[1]Objekti JZ'!J17</f>
        <v>2247.4</v>
      </c>
      <c r="J40" s="10">
        <f>'[1]Objekti ostalo'!I25</f>
        <v>1122</v>
      </c>
      <c r="K40" s="10">
        <f>'[1]Razvojne dejavnosti - licencira'!I32</f>
        <v>160</v>
      </c>
      <c r="L40" s="10">
        <f>'[1]Razvojne dejavnosti - izobražev'!I22+'[1]Razvojne dejavnosti - izobražev'!I23</f>
        <v>100</v>
      </c>
      <c r="M40" s="9"/>
      <c r="N40" s="9"/>
      <c r="O40" s="9"/>
      <c r="P40" s="9"/>
      <c r="Q40" s="10">
        <f>'[1]Tekmovalni stroški'!J23</f>
        <v>359.49431421055414</v>
      </c>
      <c r="R40" s="10">
        <f t="shared" si="0"/>
        <v>4948.9343142105536</v>
      </c>
      <c r="S40" s="10">
        <f t="shared" si="1"/>
        <v>7196.3343142105541</v>
      </c>
    </row>
    <row r="41" spans="1:19" ht="15" x14ac:dyDescent="0.2">
      <c r="A41" s="6" t="s">
        <v>97</v>
      </c>
      <c r="B41" s="6" t="s">
        <v>98</v>
      </c>
      <c r="C41" s="7">
        <f>'[1]Programi redne vadbe'!U203</f>
        <v>1493.58</v>
      </c>
      <c r="D41" s="7">
        <f>'[1]Programi redne vadbe'!V203</f>
        <v>1000</v>
      </c>
      <c r="E41" s="6">
        <f>'[1]Programi redne vadbe'!W203</f>
        <v>8</v>
      </c>
      <c r="F41" s="7">
        <f>'[1]Programi redne vadbe'!X203</f>
        <v>88</v>
      </c>
      <c r="G41" s="7">
        <f>'[1]Programi redne vadbe'!Y203</f>
        <v>1088</v>
      </c>
      <c r="H41" s="8"/>
      <c r="I41" s="10">
        <f>'[1]Objekti JZ'!J18</f>
        <v>0</v>
      </c>
      <c r="J41" s="10">
        <f>'[1]Objekti ostalo'!I26+'[1]Objekti ostalo'!I27</f>
        <v>4070</v>
      </c>
      <c r="K41" s="10">
        <f>'[1]Razvojne dejavnosti - licencira'!I33</f>
        <v>225</v>
      </c>
      <c r="L41" s="10">
        <f>'[1]Razvojne dejavnosti - izobražev'!I25</f>
        <v>375</v>
      </c>
      <c r="M41" s="9"/>
      <c r="N41" s="9"/>
      <c r="O41" s="10">
        <f>'[1]Prireditve - lokalno'!I39+'[1]Prireditve - lokalno'!I40+'[1]Prireditve - lokalno'!I41+'[1]Prireditve - lokalno'!I42</f>
        <v>600</v>
      </c>
      <c r="P41" s="9"/>
      <c r="Q41" s="10">
        <f>'[1]Tekmovalni stroški'!J24</f>
        <v>614.40294555471996</v>
      </c>
      <c r="R41" s="10">
        <f t="shared" si="0"/>
        <v>8465.9829455547188</v>
      </c>
      <c r="S41" s="10">
        <f t="shared" si="1"/>
        <v>8465.9829455547188</v>
      </c>
    </row>
    <row r="42" spans="1:19" ht="15" x14ac:dyDescent="0.2">
      <c r="A42" s="6" t="s">
        <v>99</v>
      </c>
      <c r="B42" s="6" t="s">
        <v>100</v>
      </c>
      <c r="C42" s="7">
        <f>'[1]Programi redne vadbe'!U206</f>
        <v>475.20000000000005</v>
      </c>
      <c r="D42" s="7">
        <f>'[1]Programi redne vadbe'!V206</f>
        <v>0</v>
      </c>
      <c r="E42" s="6">
        <f>'[1]Programi redne vadbe'!W206</f>
        <v>0</v>
      </c>
      <c r="F42" s="7">
        <f>'[1]Programi redne vadbe'!X206</f>
        <v>0</v>
      </c>
      <c r="G42" s="7">
        <f>'[1]Programi redne vadbe'!Y206</f>
        <v>0</v>
      </c>
      <c r="H42" s="8"/>
      <c r="I42" s="9"/>
      <c r="J42" s="9"/>
      <c r="K42" s="9"/>
      <c r="L42" s="9"/>
      <c r="M42" s="9"/>
      <c r="N42" s="9"/>
      <c r="O42" s="9"/>
      <c r="P42" s="9"/>
      <c r="Q42" s="9"/>
      <c r="R42" s="10">
        <f t="shared" si="0"/>
        <v>475.20000000000005</v>
      </c>
      <c r="S42" s="10">
        <f t="shared" si="1"/>
        <v>475.20000000000005</v>
      </c>
    </row>
    <row r="43" spans="1:19" ht="15" x14ac:dyDescent="0.2">
      <c r="A43" s="6" t="s">
        <v>101</v>
      </c>
      <c r="B43" s="6" t="s">
        <v>102</v>
      </c>
      <c r="C43" s="7">
        <f>'[1]Programi redne vadbe'!U215</f>
        <v>1923.2399999999998</v>
      </c>
      <c r="D43" s="7">
        <f>'[1]Programi redne vadbe'!V215</f>
        <v>1626.4</v>
      </c>
      <c r="E43" s="6">
        <f>'[1]Programi redne vadbe'!W215</f>
        <v>0</v>
      </c>
      <c r="F43" s="7">
        <f>'[1]Programi redne vadbe'!X215</f>
        <v>0</v>
      </c>
      <c r="G43" s="7">
        <f>'[1]Programi redne vadbe'!Y215</f>
        <v>1626.4</v>
      </c>
      <c r="H43" s="8"/>
      <c r="I43" s="10">
        <f>'[1]Objekti JZ'!J21</f>
        <v>1984.5</v>
      </c>
      <c r="J43" s="10">
        <f>'[1]Objekti ostalo'!I28</f>
        <v>1980</v>
      </c>
      <c r="K43" s="10">
        <f>'[1]Razvojne dejavnosti - licencira'!I35</f>
        <v>550</v>
      </c>
      <c r="L43" s="9"/>
      <c r="M43" s="9"/>
      <c r="N43" s="9"/>
      <c r="O43" s="9"/>
      <c r="P43" s="9"/>
      <c r="Q43" s="10">
        <f>'[1]Tekmovalni stroški'!J25</f>
        <v>1015.1076232560049</v>
      </c>
      <c r="R43" s="10">
        <f t="shared" si="0"/>
        <v>7094.7476232560048</v>
      </c>
      <c r="S43" s="10">
        <f t="shared" si="1"/>
        <v>9079.2476232560039</v>
      </c>
    </row>
    <row r="44" spans="1:19" ht="15" x14ac:dyDescent="0.2">
      <c r="A44" s="6" t="s">
        <v>103</v>
      </c>
      <c r="B44" s="6" t="s">
        <v>104</v>
      </c>
      <c r="C44" s="7">
        <f>'[1]Programi redne vadbe'!U217</f>
        <v>316.8</v>
      </c>
      <c r="D44" s="7">
        <f>'[1]Programi redne vadbe'!V217</f>
        <v>0</v>
      </c>
      <c r="E44" s="6">
        <f>'[1]Programi redne vadbe'!W217</f>
        <v>0</v>
      </c>
      <c r="F44" s="7">
        <f>'[1]Programi redne vadbe'!X217</f>
        <v>0</v>
      </c>
      <c r="G44" s="7">
        <f>'[1]Programi redne vadbe'!Y217</f>
        <v>0</v>
      </c>
      <c r="H44" s="8"/>
      <c r="I44" s="9"/>
      <c r="J44" s="9"/>
      <c r="K44" s="9"/>
      <c r="L44" s="9"/>
      <c r="M44" s="9"/>
      <c r="N44" s="9"/>
      <c r="O44" s="10">
        <f>'[1]Prireditve - lokalno'!I43</f>
        <v>600</v>
      </c>
      <c r="P44" s="9"/>
      <c r="Q44" s="9"/>
      <c r="R44" s="10">
        <f t="shared" si="0"/>
        <v>916.8</v>
      </c>
      <c r="S44" s="10">
        <f t="shared" si="1"/>
        <v>916.8</v>
      </c>
    </row>
    <row r="45" spans="1:19" ht="15" x14ac:dyDescent="0.2">
      <c r="A45" s="6" t="s">
        <v>105</v>
      </c>
      <c r="B45" s="6" t="s">
        <v>106</v>
      </c>
      <c r="C45" s="7">
        <f>'[1]Programi redne vadbe'!U227</f>
        <v>3191.7599999999998</v>
      </c>
      <c r="D45" s="7">
        <f>'[1]Programi redne vadbe'!V227</f>
        <v>3551.6</v>
      </c>
      <c r="E45" s="6">
        <f>'[1]Programi redne vadbe'!W227</f>
        <v>15</v>
      </c>
      <c r="F45" s="7">
        <f>'[1]Programi redne vadbe'!X227</f>
        <v>210.16</v>
      </c>
      <c r="G45" s="7">
        <f>'[1]Programi redne vadbe'!Y227</f>
        <v>3761.76</v>
      </c>
      <c r="H45" s="8">
        <f>'[1]Objekti ZŠB'!I27+'[1]Objekti ZŠB'!I28+'[1]Objekti ZŠB'!I29</f>
        <v>45738</v>
      </c>
      <c r="I45" s="9"/>
      <c r="J45" s="10">
        <f>'[1]Objekti ostalo'!I29</f>
        <v>3608</v>
      </c>
      <c r="K45" s="10">
        <f>'[1]Razvojne dejavnosti - licencira'!I36</f>
        <v>500</v>
      </c>
      <c r="L45" s="9"/>
      <c r="M45" s="9"/>
      <c r="N45" s="9"/>
      <c r="O45" s="9"/>
      <c r="P45" s="9"/>
      <c r="Q45" s="10">
        <f>'[1]Tekmovalni stroški'!J26</f>
        <v>8767.4476220506094</v>
      </c>
      <c r="R45" s="10">
        <f t="shared" si="0"/>
        <v>19828.967622050608</v>
      </c>
      <c r="S45" s="10">
        <f t="shared" si="1"/>
        <v>65566.967622050608</v>
      </c>
    </row>
    <row r="46" spans="1:19" ht="15" x14ac:dyDescent="0.2">
      <c r="A46" s="6" t="s">
        <v>107</v>
      </c>
      <c r="B46" s="6" t="s">
        <v>108</v>
      </c>
      <c r="C46" s="7">
        <f>'[1]Programi redne vadbe'!U232</f>
        <v>316.8</v>
      </c>
      <c r="D46" s="7">
        <f>'[1]Programi redne vadbe'!V232</f>
        <v>0</v>
      </c>
      <c r="E46" s="6">
        <f>'[1]Programi redne vadbe'!W232</f>
        <v>0</v>
      </c>
      <c r="F46" s="7">
        <f>'[1]Programi redne vadbe'!X232</f>
        <v>0</v>
      </c>
      <c r="G46" s="7">
        <f>'[1]Programi redne vadbe'!Y232</f>
        <v>0</v>
      </c>
      <c r="H46" s="8"/>
      <c r="I46" s="9"/>
      <c r="J46" s="9"/>
      <c r="K46" s="9"/>
      <c r="L46" s="9"/>
      <c r="M46" s="9"/>
      <c r="N46" s="9"/>
      <c r="O46" s="9"/>
      <c r="P46" s="9"/>
      <c r="Q46" s="9"/>
      <c r="R46" s="10">
        <f t="shared" si="0"/>
        <v>316.8</v>
      </c>
      <c r="S46" s="10">
        <f t="shared" si="1"/>
        <v>316.8</v>
      </c>
    </row>
    <row r="47" spans="1:19" ht="15" x14ac:dyDescent="0.2">
      <c r="A47" s="6" t="s">
        <v>109</v>
      </c>
      <c r="B47" s="6" t="s">
        <v>110</v>
      </c>
      <c r="C47" s="7">
        <f>'[1]Programi redne vadbe'!U243</f>
        <v>3475.56</v>
      </c>
      <c r="D47" s="7">
        <f>'[1]Programi redne vadbe'!V243</f>
        <v>4089</v>
      </c>
      <c r="E47" s="6">
        <f>'[1]Programi redne vadbe'!W243</f>
        <v>10</v>
      </c>
      <c r="F47" s="7">
        <f>'[1]Programi redne vadbe'!X243</f>
        <v>110</v>
      </c>
      <c r="G47" s="7">
        <f>'[1]Programi redne vadbe'!Y243</f>
        <v>4199</v>
      </c>
      <c r="H47" s="8">
        <f>'[1]Objekti ZŠB'!I30+'[1]Objekti ZŠB'!I31+'[1]Objekti ZŠB'!I32</f>
        <v>110895</v>
      </c>
      <c r="I47" s="9"/>
      <c r="J47" s="10">
        <f>'[1]Objekti ostalo'!I30</f>
        <v>3465</v>
      </c>
      <c r="K47" s="10">
        <f>'[1]Razvojne dejavnosti - licencira'!I37+'[1]Razvojne dejavnosti - licencira'!I38+'[1]Razvojne dejavnosti - licencira'!I39</f>
        <v>555</v>
      </c>
      <c r="L47" s="10">
        <f>'[1]Razvojne dejavnosti - izobražev'!I26+'[1]Razvojne dejavnosti - izobražev'!I27</f>
        <v>735</v>
      </c>
      <c r="M47" s="9"/>
      <c r="N47" s="9"/>
      <c r="O47" s="9"/>
      <c r="P47" s="9"/>
      <c r="Q47" s="10">
        <f>'[1]Tekmovalni stroški'!J27</f>
        <v>9578.3194453709202</v>
      </c>
      <c r="R47" s="10">
        <f t="shared" si="0"/>
        <v>22007.879445370923</v>
      </c>
      <c r="S47" s="10">
        <f t="shared" si="1"/>
        <v>132902.87944537093</v>
      </c>
    </row>
    <row r="48" spans="1:19" ht="15" x14ac:dyDescent="0.2">
      <c r="A48" s="6" t="s">
        <v>111</v>
      </c>
      <c r="B48" s="6" t="s">
        <v>112</v>
      </c>
      <c r="C48" s="7">
        <f>'[1]Programi redne vadbe'!U247</f>
        <v>613.79999999999995</v>
      </c>
      <c r="D48" s="7">
        <f>'[1]Programi redne vadbe'!V247</f>
        <v>450</v>
      </c>
      <c r="E48" s="6">
        <f>'[1]Programi redne vadbe'!W247</f>
        <v>0</v>
      </c>
      <c r="F48" s="7">
        <f>'[1]Programi redne vadbe'!X247</f>
        <v>0</v>
      </c>
      <c r="G48" s="7">
        <f>'[1]Programi redne vadbe'!Y247</f>
        <v>450</v>
      </c>
      <c r="H48" s="8"/>
      <c r="I48" s="9"/>
      <c r="J48" s="10">
        <f>'[1]Objekti ostalo'!I31</f>
        <v>594</v>
      </c>
      <c r="K48" s="10">
        <f>'[1]Razvojne dejavnosti - licencira'!I40</f>
        <v>100</v>
      </c>
      <c r="L48" s="10">
        <f>'[1]Razvojne dejavnosti - izobražev'!I28</f>
        <v>500</v>
      </c>
      <c r="M48" s="10">
        <f>'[1]Razvojne dejavnosti - publikaci'!I6</f>
        <v>600</v>
      </c>
      <c r="N48" s="9"/>
      <c r="O48" s="9"/>
      <c r="P48" s="9"/>
      <c r="Q48" s="10">
        <f>'[1]Tekmovalni stroški'!J28</f>
        <v>192.66696443038006</v>
      </c>
      <c r="R48" s="10">
        <f t="shared" si="0"/>
        <v>3050.4669644303804</v>
      </c>
      <c r="S48" s="10">
        <f t="shared" si="1"/>
        <v>3050.4669644303804</v>
      </c>
    </row>
    <row r="49" spans="1:19" ht="15" x14ac:dyDescent="0.2">
      <c r="A49" s="6" t="s">
        <v>113</v>
      </c>
      <c r="B49" s="6" t="s">
        <v>114</v>
      </c>
      <c r="C49" s="7">
        <f>'[1]Programi redne vadbe'!U256</f>
        <v>997.91999999999985</v>
      </c>
      <c r="D49" s="7">
        <f>'[1]Programi redne vadbe'!V256</f>
        <v>450</v>
      </c>
      <c r="E49" s="6">
        <f>'[1]Programi redne vadbe'!W256</f>
        <v>0</v>
      </c>
      <c r="F49" s="7">
        <f>'[1]Programi redne vadbe'!X256</f>
        <v>0</v>
      </c>
      <c r="G49" s="7">
        <f>'[1]Programi redne vadbe'!Y256</f>
        <v>450</v>
      </c>
      <c r="H49" s="8"/>
      <c r="I49" s="9"/>
      <c r="J49" s="10">
        <f>'[1]Objekti ostalo'!I32</f>
        <v>4290</v>
      </c>
      <c r="K49" s="9"/>
      <c r="L49" s="9"/>
      <c r="M49" s="9"/>
      <c r="N49" s="9"/>
      <c r="O49" s="9"/>
      <c r="P49" s="11"/>
      <c r="Q49" s="10">
        <f>'[1]Tekmovalni stroški'!J29</f>
        <v>462.46360968382908</v>
      </c>
      <c r="R49" s="10">
        <f t="shared" si="0"/>
        <v>6200.3836096838295</v>
      </c>
      <c r="S49" s="10">
        <f t="shared" si="1"/>
        <v>6200.3836096838295</v>
      </c>
    </row>
    <row r="50" spans="1:19" ht="15" x14ac:dyDescent="0.2">
      <c r="A50" s="6" t="s">
        <v>115</v>
      </c>
      <c r="B50" s="6" t="s">
        <v>116</v>
      </c>
      <c r="C50" s="7">
        <f>'[1]Programi redne vadbe'!U261</f>
        <v>824.99999999999989</v>
      </c>
      <c r="D50" s="7">
        <f>'[1]Programi redne vadbe'!V261</f>
        <v>550</v>
      </c>
      <c r="E50" s="6">
        <f>'[1]Programi redne vadbe'!W261</f>
        <v>0</v>
      </c>
      <c r="F50" s="7">
        <f>'[1]Programi redne vadbe'!X261</f>
        <v>0</v>
      </c>
      <c r="G50" s="7">
        <f>'[1]Programi redne vadbe'!Y261</f>
        <v>550</v>
      </c>
      <c r="H50" s="8">
        <f>'[1]Objekti ZŠB'!I33</f>
        <v>15120</v>
      </c>
      <c r="I50" s="9"/>
      <c r="J50" s="9"/>
      <c r="K50" s="10">
        <f>'[1]Razvojne dejavnosti - licencira'!I41</f>
        <v>42.5</v>
      </c>
      <c r="L50" s="9"/>
      <c r="M50" s="9"/>
      <c r="N50" s="9"/>
      <c r="O50" s="9"/>
      <c r="P50" s="9"/>
      <c r="Q50" s="10">
        <f>'[1]Tekmovalni stroški'!J30</f>
        <v>565.15642899578143</v>
      </c>
      <c r="R50" s="10">
        <f t="shared" si="0"/>
        <v>1982.6564289957814</v>
      </c>
      <c r="S50" s="10">
        <f t="shared" si="1"/>
        <v>17102.656428995782</v>
      </c>
    </row>
    <row r="51" spans="1:19" ht="15" x14ac:dyDescent="0.2">
      <c r="A51" s="6" t="s">
        <v>117</v>
      </c>
      <c r="B51" s="6" t="s">
        <v>118</v>
      </c>
      <c r="C51" s="7">
        <f>'[1]Programi redne vadbe'!U263</f>
        <v>245.51999999999998</v>
      </c>
      <c r="D51" s="7">
        <f>'[1]Programi redne vadbe'!V263</f>
        <v>0</v>
      </c>
      <c r="E51" s="6">
        <f>'[1]Programi redne vadbe'!W263</f>
        <v>0</v>
      </c>
      <c r="F51" s="7">
        <f>'[1]Programi redne vadbe'!X263</f>
        <v>0</v>
      </c>
      <c r="G51" s="7">
        <f>'[1]Programi redne vadbe'!Y263</f>
        <v>0</v>
      </c>
      <c r="H51" s="8"/>
      <c r="I51" s="9"/>
      <c r="J51" s="9"/>
      <c r="K51" s="9"/>
      <c r="L51" s="9"/>
      <c r="M51" s="9"/>
      <c r="N51" s="9"/>
      <c r="O51" s="9"/>
      <c r="P51" s="9"/>
      <c r="Q51" s="9"/>
      <c r="R51" s="10">
        <f t="shared" si="0"/>
        <v>245.51999999999998</v>
      </c>
      <c r="S51" s="10">
        <f t="shared" si="1"/>
        <v>245.51999999999998</v>
      </c>
    </row>
    <row r="52" spans="1:19" ht="15" x14ac:dyDescent="0.2">
      <c r="A52" s="6" t="s">
        <v>119</v>
      </c>
      <c r="B52" s="6" t="s">
        <v>120</v>
      </c>
      <c r="C52" s="7">
        <f>'[1]Programi redne vadbe'!U267</f>
        <v>633.6</v>
      </c>
      <c r="D52" s="7">
        <f>'[1]Programi redne vadbe'!V267</f>
        <v>0</v>
      </c>
      <c r="E52" s="6">
        <f>'[1]Programi redne vadbe'!W267</f>
        <v>0</v>
      </c>
      <c r="F52" s="7">
        <f>'[1]Programi redne vadbe'!X267</f>
        <v>0</v>
      </c>
      <c r="G52" s="7">
        <f>'[1]Programi redne vadbe'!Y267</f>
        <v>0</v>
      </c>
      <c r="H52" s="8"/>
      <c r="I52" s="10">
        <f>'[1]Objekti JZ'!J29</f>
        <v>396.6</v>
      </c>
      <c r="J52" s="9"/>
      <c r="K52" s="9"/>
      <c r="L52" s="9"/>
      <c r="M52" s="9"/>
      <c r="N52" s="9"/>
      <c r="O52" s="9"/>
      <c r="P52" s="9"/>
      <c r="Q52" s="9"/>
      <c r="R52" s="10">
        <f t="shared" si="0"/>
        <v>633.6</v>
      </c>
      <c r="S52" s="10">
        <f t="shared" si="1"/>
        <v>1030.2</v>
      </c>
    </row>
    <row r="53" spans="1:19" ht="15" x14ac:dyDescent="0.2">
      <c r="A53" s="6" t="s">
        <v>121</v>
      </c>
      <c r="B53" s="6" t="s">
        <v>122</v>
      </c>
      <c r="C53" s="7">
        <f>'[1]Programi redne vadbe'!U276</f>
        <v>1415.6999999999998</v>
      </c>
      <c r="D53" s="7">
        <f>'[1]Programi redne vadbe'!V276</f>
        <v>0</v>
      </c>
      <c r="E53" s="6">
        <f>'[1]Programi redne vadbe'!W276</f>
        <v>0</v>
      </c>
      <c r="F53" s="7">
        <f>'[1]Programi redne vadbe'!X276</f>
        <v>0</v>
      </c>
      <c r="G53" s="7">
        <f>'[1]Programi redne vadbe'!Y276</f>
        <v>0</v>
      </c>
      <c r="H53" s="8">
        <f>'[1]Objekti ZŠB'!I34+'[1]Objekti ZŠB'!I35</f>
        <v>3990</v>
      </c>
      <c r="I53" s="9"/>
      <c r="J53" s="9"/>
      <c r="K53" s="10">
        <f>'[1]Razvojne dejavnosti - licencira'!I42+'[1]Razvojne dejavnosti - licencira'!I43</f>
        <v>195</v>
      </c>
      <c r="L53" s="10">
        <f>'[1]Razvojne dejavnosti - izobražev'!I30+'[1]Razvojne dejavnosti - izobražev'!I31</f>
        <v>675</v>
      </c>
      <c r="M53" s="9"/>
      <c r="N53" s="9"/>
      <c r="O53" s="9"/>
      <c r="P53" s="9"/>
      <c r="Q53" s="9"/>
      <c r="R53" s="10">
        <f t="shared" si="0"/>
        <v>2285.6999999999998</v>
      </c>
      <c r="S53" s="10">
        <f t="shared" si="1"/>
        <v>6275.7</v>
      </c>
    </row>
    <row r="54" spans="1:19" x14ac:dyDescent="0.2">
      <c r="A54" s="11"/>
      <c r="B54" s="11"/>
      <c r="C54" s="12">
        <f>SUM(C2:C53)</f>
        <v>66243.87</v>
      </c>
      <c r="D54" s="11"/>
      <c r="E54" s="11"/>
      <c r="F54" s="11"/>
      <c r="G54" s="12">
        <f t="shared" ref="G54:S54" si="2">SUM(G2:G53)</f>
        <v>59035.432000000001</v>
      </c>
      <c r="H54" s="13">
        <f>SUM(H2:H53)</f>
        <v>445825.75360329443</v>
      </c>
      <c r="I54" s="12">
        <f t="shared" si="2"/>
        <v>16344.615000000003</v>
      </c>
      <c r="J54" s="12">
        <f t="shared" si="2"/>
        <v>78508.5</v>
      </c>
      <c r="K54" s="12">
        <f t="shared" si="2"/>
        <v>5387.5</v>
      </c>
      <c r="L54" s="12">
        <f t="shared" si="2"/>
        <v>9705</v>
      </c>
      <c r="M54" s="12">
        <f t="shared" si="2"/>
        <v>3301.7</v>
      </c>
      <c r="N54" s="12">
        <f t="shared" si="2"/>
        <v>1500</v>
      </c>
      <c r="O54" s="12">
        <f t="shared" si="2"/>
        <v>5100</v>
      </c>
      <c r="P54" s="12">
        <f t="shared" si="2"/>
        <v>12300</v>
      </c>
      <c r="Q54" s="12">
        <f t="shared" si="2"/>
        <v>37573.383000000023</v>
      </c>
      <c r="R54" s="12">
        <f t="shared" si="2"/>
        <v>278655.38500000007</v>
      </c>
      <c r="S54" s="12">
        <f t="shared" si="2"/>
        <v>740825.75360329438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Žerjav</dc:creator>
  <cp:lastModifiedBy>Damjan Žerjav</cp:lastModifiedBy>
  <dcterms:created xsi:type="dcterms:W3CDTF">2026-06-17T11:11:56Z</dcterms:created>
  <dcterms:modified xsi:type="dcterms:W3CDTF">2026-06-17T11:13:46Z</dcterms:modified>
</cp:coreProperties>
</file>