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2000" windowHeight="13560" tabRatio="601" activeTab="2"/>
  </bookViews>
  <sheets>
    <sheet name="Rekapitulacija" sheetId="1" r:id="rId1"/>
    <sheet name="Križišče" sheetId="2" r:id="rId2"/>
    <sheet name="Prepust " sheetId="3" r:id="rId3"/>
    <sheet name="Most" sheetId="4" r:id="rId4"/>
    <sheet name="Cestna razsvetljava-križišče" sheetId="5" r:id="rId5"/>
    <sheet name="TK KAB. kanalizacija" sheetId="6" r:id="rId6"/>
  </sheets>
  <externalReferences>
    <externalReference r:id="rId9"/>
  </externalReferences>
  <definedNames>
    <definedName name="baza">#REF!</definedName>
    <definedName name="baza1">#REF!</definedName>
    <definedName name="baza2">#REF!</definedName>
    <definedName name="baza3">#REF!</definedName>
    <definedName name="baza4">#REF!</definedName>
    <definedName name="baza5">#REF!</definedName>
    <definedName name="cene">#REF!</definedName>
    <definedName name="enote">#REF!</definedName>
    <definedName name="_xlnm.Print_Area" localSheetId="1">'Križišče'!$A$1:$F$345</definedName>
    <definedName name="postavke">#REF!</definedName>
    <definedName name="pro" localSheetId="1">#REF!</definedName>
    <definedName name="pro">#REF!</definedName>
    <definedName name="pro2">#REF!</definedName>
    <definedName name="_xlnm.Print_Titles" localSheetId="1">'Križišče'!$1:$5</definedName>
  </definedNames>
  <calcPr fullCalcOnLoad="1"/>
</workbook>
</file>

<file path=xl/sharedStrings.xml><?xml version="1.0" encoding="utf-8"?>
<sst xmlns="http://schemas.openxmlformats.org/spreadsheetml/2006/main" count="823" uniqueCount="401">
  <si>
    <t>REKAPITULACIJA - B1 - FAZA 1</t>
  </si>
  <si>
    <t xml:space="preserve">Postavitev in zavarovanje prečnih profilov, višinski posnetek in izris prečnega profila obstoječega stanja   </t>
  </si>
  <si>
    <t xml:space="preserve">Višinski posnetek in izris prečnega profila obstoječega in izvedenega stanja   </t>
  </si>
  <si>
    <t>Prenos zakoličbenih točk ceste na teren</t>
  </si>
  <si>
    <t>Dobava in polaganje plastične drenažne cevi fi 150mm, (npr. Raudril)</t>
  </si>
  <si>
    <t>Izvedba drenažnega zasipa širine 50cm iz zaobljenih kamni 5-30mm. (ob zidu)</t>
  </si>
  <si>
    <t>Kanalizacijski izpust</t>
  </si>
  <si>
    <t>Tolmačenje projektnih rešitev izvajalcu s strani projektanta (na gradbišču in po dejanski potrebi)za potrebe izvajanje vseh gradbenih, strojnih in elektro del obravnavane faze. Vrednost urne postavke je 45 EUR. Vključen je tudi potovalni čas.</t>
  </si>
  <si>
    <t>Ostala nepredvidena in dodatna dela pri izvajanju vseh gradbenih strojnih in elektro del obravnavane faze. Obračun se izvrši po količinah vpisanih v knjigo obračunskih izmer.</t>
  </si>
  <si>
    <t>XI ZAKLJUČNA IN OSTALA DELA</t>
  </si>
  <si>
    <t>Izdelava elaborata za vpis v uradne evidence</t>
  </si>
  <si>
    <t xml:space="preserve">Izvedba uradnega (certifikat) geodetskega posnetka izvedenih del ceste komunalne in energetske infrastrukture za potrebe tehničnega pregleda in izvedbe PID načrtov v treh izvodih. </t>
  </si>
  <si>
    <t>Drenaža</t>
  </si>
  <si>
    <t xml:space="preserve">Dobava in izdelava posteljice v projektirani debelini  iz kamnin (neseparirani prod) pod povoznimi površinami (30cm), pločnikom (35cm), zidovi (30cm) </t>
  </si>
  <si>
    <t>Oprema zidov</t>
  </si>
  <si>
    <t>VIII. METEORNA KANALIZACIJA</t>
  </si>
  <si>
    <t>XI. HORTIKULTURA</t>
  </si>
  <si>
    <t>X. PROMETNA SIGNALIZACIJA</t>
  </si>
  <si>
    <t>VII. ZIDOVI</t>
  </si>
  <si>
    <t>%</t>
  </si>
  <si>
    <t xml:space="preserve">POPIS MATERIALA IN DEL </t>
  </si>
  <si>
    <t xml:space="preserve">Strojno valjanje planuma spodnjega ustroja zemlje ter planiranje s točnostjo do +-3 cm in nosilnosti Ms=60 MPa. </t>
  </si>
  <si>
    <r>
      <t xml:space="preserve">Izdelava </t>
    </r>
    <r>
      <rPr>
        <sz val="9"/>
        <rFont val="Courier New CE"/>
        <family val="0"/>
      </rPr>
      <t>podložnega betona iz betona</t>
    </r>
    <r>
      <rPr>
        <sz val="9"/>
        <rFont val="Courier New CE"/>
        <family val="3"/>
      </rPr>
      <t xml:space="preserve"> C 15/20 v debelini 10cm pod AB zidom. </t>
    </r>
  </si>
  <si>
    <r>
      <t>m</t>
    </r>
    <r>
      <rPr>
        <vertAlign val="superscript"/>
        <sz val="10"/>
        <rFont val="Courier New"/>
        <family val="3"/>
      </rPr>
      <t>1</t>
    </r>
  </si>
  <si>
    <t>Pred zasipom kanalizacijskih cevi izvesti preizkus kanalizacije in jaškov na propustnost, funkcionalnost in vodotesnost; v skladu z zakonom in veljavnimi predpisi (SIST EN 1610)</t>
  </si>
  <si>
    <t>Zakoličevanje trase kanalizacije in jaškov po situaciji in tabeli zakoličbenih točk</t>
  </si>
  <si>
    <t>Dobava in vgrajevanje peščene
posteljice iz drobljenca (8-16 mm) za položitev kanaliz. cevi v projektiranem padcu z utrjevanjem (obračun v zbitem stanju)
- deb. 15 cm</t>
  </si>
  <si>
    <t>Zasip kanalizacijskih cevi s selekcioniranim materialom iz izkopa v plasteh po 20 cm s komprimiranjem in valjanjem (obračun v zbitem stanju)</t>
  </si>
  <si>
    <t>E</t>
  </si>
  <si>
    <t>KOL</t>
  </si>
  <si>
    <t>CENA</t>
  </si>
  <si>
    <t>VREDNOST</t>
  </si>
  <si>
    <t>Copyright©  Savaprojekt</t>
  </si>
  <si>
    <t xml:space="preserve"> </t>
  </si>
  <si>
    <t/>
  </si>
  <si>
    <t>kpl</t>
  </si>
  <si>
    <t>m3</t>
  </si>
  <si>
    <t>m2</t>
  </si>
  <si>
    <t>m1</t>
  </si>
  <si>
    <t>kos</t>
  </si>
  <si>
    <t>Zasip kanalizacijskih cevi s prodnatim peščenim materialom granulacije do 20 mm v višini 30 cm nad temenom cevi z zbijanjem</t>
  </si>
  <si>
    <t>Planiranje dna kanala s točnostjo +-1 cm v projektiranem vzdolžnem padcu z ročnim izkopom povprečno 0,005 m3/m
- za kanalizacijo</t>
  </si>
  <si>
    <t>SKUPAJ (EUR):</t>
  </si>
  <si>
    <t>II. GEODETSKA DELA</t>
  </si>
  <si>
    <t>ur</t>
  </si>
  <si>
    <t xml:space="preserve">Črpanje vode iz gradbenih jam v času gradnje. Obračun po dejanskih urah črpanja. Ocena </t>
  </si>
  <si>
    <t>Humuziranje, frezanje, fino planiranje s točnostjo +- 3 cm, setev travne mešanice (4 kg/100 m2) ter valjanje in zagrabljanje v deb. 25 cm</t>
  </si>
  <si>
    <t>Odvoz odvečnega materiala iz izkopov oziroma humusa na deponijo oddaljeno do 20 km oz. kmetijsko površino, po dogovoru z investitorjem oz. pristojnim občinskim upravnim organom. (ustrezen selekcioniran material iz izkopa se uporabi za nasipe)</t>
  </si>
  <si>
    <t>III. ZEMELJSKA DELA</t>
  </si>
  <si>
    <t>IV. ZGORNJI USTROJ</t>
  </si>
  <si>
    <t>V. ASFALTERSKA DELA</t>
  </si>
  <si>
    <t>VI. ZIDARSKA DELA</t>
  </si>
  <si>
    <t>POSTAVKA</t>
  </si>
  <si>
    <t xml:space="preserve">ocena  </t>
  </si>
  <si>
    <t xml:space="preserve">Rušenje obstoječega asfalta  </t>
  </si>
  <si>
    <t>Pobrizg gramoznega planuma z bitumnom
za asfaltni sloj, zaradi boljše
povezave</t>
  </si>
  <si>
    <t>vozišče in pločnik</t>
  </si>
  <si>
    <t>Strojni odkop plodnih tal - humusa oz. nasipa, povprečne deb.d=25 cm, z odrivom na začasno deponijo na gradbišču (obračun v raščenem stanju).</t>
  </si>
  <si>
    <t xml:space="preserve">Finalna izravnava planuma tampona z drobnozrnatim peskom 0 - 4 mm v sloju debeline min. 0.5 - 1 cm </t>
  </si>
  <si>
    <r>
      <t>Opombe</t>
    </r>
    <r>
      <rPr>
        <i/>
        <sz val="9"/>
        <rFont val="Courier New CE"/>
        <family val="3"/>
      </rPr>
      <t>: Lokacijo stalne deponije za odvoz odvečnega materiala iz izkopov določi pristojni občinski organ</t>
    </r>
  </si>
  <si>
    <t>I. PRIPRAVLJALNA DELA</t>
  </si>
  <si>
    <t>Zasip kanalizacijskih cevi v vozišču s prodnatim peščenim materialom do višine tampona z zbijanjem</t>
  </si>
  <si>
    <t>Izdelava dvostranskega opaža za vertikalne rove višine do 2 m</t>
  </si>
  <si>
    <t xml:space="preserve">meteorna </t>
  </si>
  <si>
    <t xml:space="preserve">Rušenje zidov </t>
  </si>
  <si>
    <t xml:space="preserve">Ročni izkop zemlje </t>
  </si>
  <si>
    <t>Dobava in vgraditev peščenega filtra iz naravno zaobljenih silikatnih kamnin granulacije d10 =1.4mm, d60 = 14mm, (cca25 cm nad temenom cevi, 0.2m3/m1)</t>
  </si>
  <si>
    <t xml:space="preserve">Dobava in montaža geotekstila prepusnosti 140 l/s/m2, med zemljino in drenažnim zasipom ali drenažnim filtrom, cca 3.0 m2/m1 </t>
  </si>
  <si>
    <t>Oporni in podporni zidovi</t>
  </si>
  <si>
    <t xml:space="preserve">Nabava in vgrajevanje obrabnega sloja bitubetona  
- AC 11 surf B70/100  
- deb. 4 cm, pločnik                            </t>
  </si>
  <si>
    <t>razširitev vozišča</t>
  </si>
  <si>
    <t>Ročni izkop jarka v terenu 3.,4.kategorije in odmetom 1.0m od roba jarka</t>
  </si>
  <si>
    <t>Strojno rezanje asfalta; dolžina enojnega reza</t>
  </si>
  <si>
    <t xml:space="preserve">Ročni izkop v terenu 3.,4.kategorije </t>
  </si>
  <si>
    <t xml:space="preserve">Rušenje robnikov </t>
  </si>
  <si>
    <t xml:space="preserve">Izkop v zem. III do IV.ktg za izvedbo spodnjega ustroja pod utrjenimi površinami, </t>
  </si>
  <si>
    <t xml:space="preserve">Strojno valjanje planuma spodnjega ustroja zemlje ter planiranje s točnostjo do +-3 cm </t>
  </si>
  <si>
    <t xml:space="preserve">Dobava in izdelava posteljice v projektirani debelini  iz kamnin (neseparirani prod) pod povoznimi površinami (30cm), </t>
  </si>
  <si>
    <t>Čiščenje terena</t>
  </si>
  <si>
    <t>Dobava in mehansko vgrajevanje tamp. materiala (drobljenec 0-32 mm), skupaj s komprimiranjem in planiranjem planuma
+- 1 cm, debeline 15 do 20 d.</t>
  </si>
  <si>
    <t xml:space="preserve">Dobava, raznos in polaganje betonskih robnikov v betonski temelj </t>
  </si>
  <si>
    <t>Polaganje tlakovcev na betonsko podlago</t>
  </si>
  <si>
    <t>Humuziranje, frezanje, fino planiranje ter valjanje in zagrabljanje v deb. 25 cm</t>
  </si>
  <si>
    <t>Rekonstrukcija odseka Vinske ceste na Bizeljskem</t>
  </si>
  <si>
    <t>Št. proj.: 08187-00</t>
  </si>
  <si>
    <t>3/2. Načrt rekonstrukcije križišča reg. ceste v km 6+740</t>
  </si>
  <si>
    <t>Izdelava nosilne plasti bituminizirane zmesi AC 22 base B 70/100 A3 v debelini 7 cm (R1-219)</t>
  </si>
  <si>
    <t>Izdelava vezne plasti bituminizirane zmesi AC 16 bin B 50/70 A3 v debelini 4 cm (R1-219)</t>
  </si>
  <si>
    <t>Izdelava nosilne plasti bituminizirane zmesi AC 22 base B 70/100 A3 v debelini 4 cm (LC024371)</t>
  </si>
  <si>
    <t>Dobava, raznos in polaganje betonskih robnikov v betonski temelj iz betona C20/25, z zalivanjem stikov s cementno malto, skupaj z vsemi pomožnimi deli in prenosi.                                  - dimenzij 5/30/100 cm</t>
  </si>
  <si>
    <t>zid višine od 0.5 do 1.0m nad telelji in deb. 0.25m (zid2)</t>
  </si>
  <si>
    <t xml:space="preserve">Demontaža in ponovna montaža obstoječe žične panelne ograje  skupaj z pritrditvijo na AB zid; z stebrički , višina mreže 123m, zelene barve; skupaj z vsemi pom. deli, prenosi in materiali.  </t>
  </si>
  <si>
    <t>zid 2</t>
  </si>
  <si>
    <t xml:space="preserve">Demontaža in ponovna montaža obstoječe lesene ograje  skupaj z pritrditvijo na AB zid; z stebrički ,  skupaj z vsemi pom. deli, prenosi in materiali.  </t>
  </si>
  <si>
    <t>eur/m2</t>
  </si>
  <si>
    <t>XI. UREDITEV DOSTOPOV</t>
  </si>
  <si>
    <t>Dobava in vgradnja dežne kanalete z LTŽ rešetko, razred obremenitve D (400 kN)  in vgrajenim peskolovom, skupaj s spajanjem, obbetoniranjem z C35/45 in tesnenjem s tesnilnim kitom, čiščenjem in vsemi pomožnimi deli in materiali po projektu (sheme)</t>
  </si>
  <si>
    <t xml:space="preserve">- kanaleta HAURATON Faserfix-super  200, globine 0.35m, in zaključnimi   stenami;  </t>
  </si>
  <si>
    <t>- peskolov HAURATON Faserfix-super  200,</t>
  </si>
  <si>
    <t xml:space="preserve"> zid višine do 0.5m nad telelji  in deb. 0.30m (zid1)</t>
  </si>
  <si>
    <t xml:space="preserve">Izvedba delne zapore cestišča, vključno z  stroški postavitve ter odstranitve prometne signalizacije za potrebe izvajanje vseh gradbenih strojnih in elektro del. 
</t>
  </si>
  <si>
    <t xml:space="preserve">Izvedba elaborata cestne zapore, vključno s stroški pridobitve soglasja. Postavko obračunati po predračunu projektanta. </t>
  </si>
  <si>
    <t>Ročni posek grmičevja z odvozom materiala na deponijo in eventuelnim sežiganjem - grmovje in drevesa premera do 15 cm.  OCENA</t>
  </si>
  <si>
    <t xml:space="preserve">Rezanje obstoječega asfalta  </t>
  </si>
  <si>
    <t>Rušenje obstoječih jaškov</t>
  </si>
  <si>
    <t>kom</t>
  </si>
  <si>
    <t>Rušenje cevovoda obstoječe kanakizacije</t>
  </si>
  <si>
    <t>Identifikacija in zakoličba vseh obstoječih komunalnih vodov na območju oz. na parceli s sodelovanjem upravljalcev posameznega komunalnega voda.</t>
  </si>
  <si>
    <t>Reskanje obstoječega asfalta</t>
  </si>
  <si>
    <r>
      <t xml:space="preserve">Izdelava </t>
    </r>
    <r>
      <rPr>
        <sz val="9"/>
        <rFont val="Courier New CE"/>
        <family val="0"/>
      </rPr>
      <t xml:space="preserve">AB  zida, </t>
    </r>
    <r>
      <rPr>
        <sz val="9"/>
        <rFont val="Courier New CE"/>
        <family val="3"/>
      </rPr>
      <t xml:space="preserve"> globine temelja 0.90m iz armiranega betona C 25/30, z dodatki za vodonepropustnost in zmrzlinsko odpornost, z armaturo, opaži, skupaj z vsemi pomožnimi deli, materiali in prenosi. </t>
    </r>
  </si>
  <si>
    <t>Dobava, raznos in polaganje betonskih robnikov v betonski temelj iz betona C20/25 , z zalivanjem stikov s cementno malto, skupaj z vsemi pomožnimi deli in prenosi.                                  - dimenzij 15/25/100 cm, upoštevani so tudi pogreznjeni ro</t>
  </si>
  <si>
    <t>Izdelava obrabne in zaporne plasti bituminizirane zmesi AC 11 surf B 50/70 A3 v debelini 4cm (R1-219, LC024371, LC528084)</t>
  </si>
  <si>
    <t>Izdelava nosilne plasti bituminizirane zmesi AC 22 base B 70/100 A3 v debelini 8 cm (LC528084)</t>
  </si>
  <si>
    <t>Izdelava asfaltne koritnice širine 0.5m, nagiba 1:10, enake sestave asfaltov kot je regionalna cesta</t>
  </si>
  <si>
    <t>Izdelava nosilne in obrabne plasti bituminizirane zmesi  v debelini 4+4 cm (dostop)</t>
  </si>
  <si>
    <t xml:space="preserve">Dobava, raznos in polaganje betonskih tlakovcev v pesek 4/8mm, debeline 5cm, na pripravljeno tamponsko podlago, skupaj z vsemi pomožnimi deli, prenosi in materiali,                                 </t>
  </si>
  <si>
    <t>povozni</t>
  </si>
  <si>
    <t>- razred C  (250 kN)na zaklepanje</t>
  </si>
  <si>
    <t>Izdelava vtočnih jaškov z vtokom pod robnikom, iz betonskih cevi DN 500 cm, h= do 1.9 m, z LTŽ pokrovom fi 50 razreda obremenitve C 250, z betoniranjem dna z bet. C15/20 ter vsemi pom. deli, napravo betona in malte, potrebnimi materiali in prenosi do mesta vgraditve</t>
  </si>
  <si>
    <t>v zelenici</t>
  </si>
  <si>
    <t>Izdelava vtočnih jaškov, požiralnikov, iz betonskih cevi DN 500 cm, h= do 1.9 m, z LTŽ rešetko fi 50 razreda obremenitve C 400, z betoniranjem dna z bet. C15/20 ter vsemi pom. deli, napravo betona in malte, potrebnimi materiali in prenosi do mesta vgraditve</t>
  </si>
  <si>
    <r>
      <t xml:space="preserve">Strojni izkop jarkov za kanalizacijske  cevi z razširitvijo izkopa za jaške, vtočne jaške in druge objekte kanalizacije. Vertikalni izkop v zemlji III. Do IV. ktg. </t>
    </r>
    <r>
      <rPr>
        <sz val="9"/>
        <rFont val="Courier New CE"/>
        <family val="0"/>
      </rPr>
      <t>in odvoz odvečnega materiala iz izkopov na deponijo oddaljeno do 10 km.</t>
    </r>
  </si>
  <si>
    <t>Pokončna oprema cest</t>
  </si>
  <si>
    <t>Izdelava temelja iz cementnega betona C16/20, dolžine 80 cm, fi 40 cm in dobava in vgraditev stebriča iz vroče cinkane jeklene cevi fi 64 mm  povp.višine cca 4.0m. V postavki je predviden izkop, zasip in ves pomožni materijal.</t>
  </si>
  <si>
    <t xml:space="preserve">Dobava in pritrditev okroglega
prometnega znaka, podloga iz alum.
pločevine, </t>
  </si>
  <si>
    <t>II-4………, znak druge vrste, fi 600 mm</t>
  </si>
  <si>
    <t xml:space="preserve">Dobava in pritrditev kvadratnega ali pravokotnega prometnega znaka, podloga iz alum.pločevine, </t>
  </si>
  <si>
    <t>Označbe na vozišču</t>
  </si>
  <si>
    <t>Izdelava srednjeslojne oznadžbe Tip II z gladko površino, širina črte 12 cm</t>
  </si>
  <si>
    <t xml:space="preserve">Izdelava druge debeloslojne oznadžbe Tip II z gladko površino </t>
  </si>
  <si>
    <t>Oprema za varovanje prometa</t>
  </si>
  <si>
    <t>II-2………, znak druge vrste, fi 600 mm</t>
  </si>
  <si>
    <t>II-26………, znak prve vrste, fi 600 mm</t>
  </si>
  <si>
    <t>II-26.1………, znak prve vrste, fi 600 mm</t>
  </si>
  <si>
    <t>III-6………, znak druge vrste, 600x600 mm</t>
  </si>
  <si>
    <t>IV1…, znak prve vrste, 600x300 mm</t>
  </si>
  <si>
    <t>IV15…, znak prve vrste, 600x600 mm</t>
  </si>
  <si>
    <t xml:space="preserve">Popravilo  obstoječe enojne jeklene varnostne ograje. </t>
  </si>
  <si>
    <t xml:space="preserve">Skrajševanje obstoječe enojne jeklene varnostne ograje. </t>
  </si>
  <si>
    <t>V-4</t>
  </si>
  <si>
    <t>V-9</t>
  </si>
  <si>
    <t xml:space="preserve">V-1, V-2   </t>
  </si>
  <si>
    <t>Čiščenje in ponovna montaža prometnih znakov</t>
  </si>
  <si>
    <t>Demontaža in skladiščenje prometnih znakov</t>
  </si>
  <si>
    <t xml:space="preserve">Prestavitev obstoječe žične ograje </t>
  </si>
  <si>
    <t>Prestavitev obstoječe žive meje</t>
  </si>
  <si>
    <t>- razred D  (400 kN) protihrupni vložek  in zaklep</t>
  </si>
  <si>
    <t xml:space="preserve">Dobava in vgrajevanje LŽ pokrovov dim. 60cm skupaj z napravo ležišča, polaganjem v cem. malto 1:3, izravnalno gumo, ter z ostalimi pom. deli, napravo malte in prenosi do mesta vgraditve. </t>
  </si>
  <si>
    <t>oznaka in napis šola V-16.2</t>
  </si>
  <si>
    <t>prehod za pešce V-16</t>
  </si>
  <si>
    <t>Svetlobni znak za prehod za pešce z notranjo osvetlitvijo, dvostranski, 2x dvojno semaforsko utripalko (oranžno) in avtomatom za utrip, komplet s priborom in montažo
(S2)</t>
  </si>
  <si>
    <t>Geomehanski in hidrološki nadzor tekom gradnje, nad izvajanjem zemeljskih del, planuma izkopa, predvsem izvedbe vseh vodarskih ureditev ....,z vsemi potrebnimi preiskavami materiala in terena ter končnim poročilom. Ocena časa</t>
  </si>
  <si>
    <t>Izdelava PID dokumentacije (v 3 izvodih) vključno z vsemi vrisanimi spremembami,..., seznamom z opisom sprememb (obseg - komplet prometno omrežje in odvodnjavanje).</t>
  </si>
  <si>
    <t>Izvajalec projekt izvedenih del (PID) naroči pri projektantu tega načrta, oziroma ga lahko naroči pri drugem projektantu, v kolikor dobi pisno soglasje odgovornega projektanta tega načrta.</t>
  </si>
  <si>
    <t>Izdelava PID projektne dokumentacije s strani drugega projektanta brez pisnega soglasja odgovornega projektanta tega načrta se šteje za kršitev avtorskih pravic.</t>
  </si>
  <si>
    <t>Dobava in vgraditev tipske jeklene ograje za pešce iz jeklenih cevnih profilov z vertikalnimi polnili, visoke 110 cm sidrano na AB zid</t>
  </si>
  <si>
    <t>prepust</t>
  </si>
  <si>
    <t xml:space="preserve">Izdelava iztočne glave izpusta krožnega prereza fi 20cm. Preboj zidov (krilni zid, prepust) </t>
  </si>
  <si>
    <t>Dobava in polaganje kanalizacijskih rebrastih polietilenskih cevi PE160,SN 8, na pripravljeno posteljico, kompletno z vsemi potrebnimi deli  in prenosi</t>
  </si>
  <si>
    <t>Dobava in polaganje kanalizacijskih rebrastih polietilenskih cevi PE200,SN 8, na pripravljeno posteljico, kompletno z vsemi potrebnimi deli  in prenosi</t>
  </si>
  <si>
    <t>Dobava in polaganje kanalizacijskih rebrastih polietilenskih cevi PE250,SN 8, na pripravljeno posteljico, kompletno z vsemi potrebnimi deli  in prenosi</t>
  </si>
  <si>
    <t>Dobava in vgrajevanje betona C15/20, kot obbetoniranje cevi pod povoznimi asf. Površinami, pri minimalnih globinah pri križanju s komunalnimi napravami,
ocena</t>
  </si>
  <si>
    <t>Popravilo iztočne glave obstoječih izpustov krožnega prereza.</t>
  </si>
  <si>
    <t xml:space="preserve">                                     </t>
  </si>
  <si>
    <t xml:space="preserve">Dobava in vgraditev varnostne ograje, h=1.1m, iz nerjavečega inoks jekla, fi 50cm sidrane na AB zid1 z nožnimi nastavki 0.15m x 0.15m in vijaki na vsaki dolžni meter. </t>
  </si>
  <si>
    <t>Izkop v zem. III.do IV ktg za izvedbo spodnjega ustroja pod utrjenimi površinami, v kompletu z nakladanjem na prevozno sredstvo in odvozom v začasno deponijo na gradbišču
(obračun v raščenem stanju)</t>
  </si>
  <si>
    <t>Dobava tipskih kanalizacijskih ABC jaškov fi100cm, npr. Nivo Celje, z betoniranjem dna z bet. C12/15, končno obdelavo mulde v cem. malti 1:2, vgrajenim prehodom na PE cev ter vsemi pom. deli, napravo betona in malte ter prenosi do mesta vgraditve. Upoštevana je poprečna globina 2.0m.</t>
  </si>
  <si>
    <t>Rušenje obstoječih dežnih rešetk</t>
  </si>
  <si>
    <t>Dobava in mehansko vgrajevanje tamp. materiala (drobljenec 0-32 mm), skupaj s komprimiranjem in planiranjem planuma
+- 1 cm, debeline 20 do 45cm pod povoznimi površinami in 15 cm pod pločnikom, nosilnosti Mv2&gt;120 v vozišču in Mv2&gt;100 pločniki.</t>
  </si>
  <si>
    <t>CENA v eur</t>
  </si>
  <si>
    <t>OPIS</t>
  </si>
  <si>
    <t>EN.</t>
  </si>
  <si>
    <t>KOL.</t>
  </si>
  <si>
    <t>CENA (€)</t>
  </si>
  <si>
    <t>VRED. (€)</t>
  </si>
  <si>
    <t>investitor:</t>
  </si>
  <si>
    <t>Občina Brežice; Cesta prvih borcev 18</t>
  </si>
  <si>
    <t>8250 Brežice</t>
  </si>
  <si>
    <t>objekt:</t>
  </si>
  <si>
    <t>št.proj.:</t>
  </si>
  <si>
    <t>08187-00, Krško (marec 2013)</t>
  </si>
  <si>
    <t xml:space="preserve">GRADBENO OBRT.DELA </t>
  </si>
  <si>
    <t>Popis del</t>
  </si>
  <si>
    <t xml:space="preserve">Opombe: </t>
  </si>
  <si>
    <t xml:space="preserve">Vsa dela se izvajajo z dobavo vsega potrebnega materiala za izvedbo faze v posamezni postavki (če ni navedeno drugače), s pomožnimi deli in transporti do mesta vgradnje, </t>
  </si>
  <si>
    <t>v skladu z veljavnimi normativi Združenja gradbeništva Slovenije.</t>
  </si>
  <si>
    <t>PRIPRAVLJALNA IN ZAKLJUČNA DELA</t>
  </si>
  <si>
    <t>- splošno</t>
  </si>
  <si>
    <t>Geomehanski nadzor tekom gradnje, nad izvajanjem zemeljskih del, planuma izkopa, z vsemi potrebnimi preiskavami materiala in terena ter končnim poročilom.</t>
  </si>
  <si>
    <t>Projektantski nadzor, spremljanje gradnje ter potrjevanje manjših sprememb s strani odgovornih projektantov in potrditev Dokazila o zanesljivosti (po ZGO) in vsa potrebna spremljajoča dela, skladno z veljavno zakonodajo.</t>
  </si>
  <si>
    <t xml:space="preserve">Priprava dokumentacije za potrebe izdelave PID projektov, vključno z vsemi vrisanimi shemami, spremembami .....; seznamom in opisom sprememb ter predaja projektantskemu podjetju. (zunanja ureditev, kanalizacija, gradbene konstrukcije) </t>
  </si>
  <si>
    <t xml:space="preserve">Izvedba uradnega (certifikat) geodetskega posnetka izvedenih del, skupaj s komunalnim katastrom; za potrebe tehničnega pregleda in izvedbe PID načrtov </t>
  </si>
  <si>
    <t>- priprava</t>
  </si>
  <si>
    <t>Odstranitev utrjenih površin - ceste in ploćnikov v trasi šir. do 4m1, z zarezovanjem robov cestišča, s selekcioniranjem materiala in odvozom le tega na deponijo oddaljeno do 10km.
(izvedba po zahtevah investitorja - v dveh polovicah, oz z premostitvijo jarka z začasno konstrukcijo/npr.iz tramičev in plohov</t>
  </si>
  <si>
    <t>asfatiran pločnik z robniki</t>
  </si>
  <si>
    <t>asfaltirano cestišče</t>
  </si>
  <si>
    <t>Razpiranje jarkov globine cca 2,6m - šir.do 3m, z opažem (leseni plohi ali op.plošče na podkonstrukciji), za zavarovanje korita potoka; 
kompletno - najem, transporti, zabijanje, izvlačenje
(trasa pri prečkanju cete in pločnika)</t>
  </si>
  <si>
    <t>Zavarovanje izkopa z zajezitvijo jarka gorvodno z nabito zemljo (glino), ter polaganje cevi PVC fi do 200mm (v odvisnosti od časa izvedbe in vodnega pretoka);</t>
  </si>
  <si>
    <t>odstranitev zajezitve in PVC cevi po končanih delih;
z najemom cevi, pom.deli in transporti.
(podana je celotna dolžina trase:
~5m1 nad začetkom prepustom, do ispusta v Bizeljski potok)</t>
  </si>
  <si>
    <t>Izvedba oz. postavitev delne zapore prometa v času izvajanja del, skupaj z izdelavo Elaborata cestne zapore, s stroški pridobitve soglasja in postavitve ter odstranitve prometne signalizacije. Z vsem potrebnim vzdrževanjem v času gradnje.</t>
  </si>
  <si>
    <t>======================================================================================</t>
  </si>
  <si>
    <t>ZEMELJSKA DELA</t>
  </si>
  <si>
    <t>Opombe: Lokacijo stalne deponije za odvoz odvečnega materiala iz izkopov določi pristojni občinski organ</t>
  </si>
  <si>
    <t xml:space="preserve">Odriv humusa je v popisu zunanje zajet za območje obstoj.potoka.
</t>
  </si>
  <si>
    <t>Ob izvedbi širokega izkopa mora geomehanik prevzeti planum izkopa in potrditi projektiran sestav spodnjega ustroja.
Vse količine zemeljskih del, tamponov,.. so podane v raščenem oz. zbitem stanju</t>
  </si>
  <si>
    <t>Stroški odvoza odvečnega - odpadnega zemeljskega materiala vključujejo odvoz na stalno deponijo v oddaljenosti do 20 km.Skupaj s plačilom vseh pristojbin za trajno deponiranje materiala.</t>
  </si>
  <si>
    <t>Strojni odkop plodnih tal (humusa) oz. obstoječega nasipa, povprečne deb.d=20 cm, z odrivom na začasno deponijo na gradbišču (obračun v raščenem stanju).</t>
  </si>
  <si>
    <t>odkop humusa - brežine obstoj.jarka (potoka)</t>
  </si>
  <si>
    <t xml:space="preserve">Široki strojni izkopi jarka v terenu III.ktg (v zameljnih peskih)pod utrjenimi, s selekcioniranjem in nakladanjem materiala, z odvozom v začasno deponijo na gradbišču.
(obračun v raščenem stanju, stranice pod kotom 60st., dno v širini 
talne plošče + 2x70cm)
</t>
  </si>
  <si>
    <t xml:space="preserve">  trasa pod cestiščem in pločniki</t>
  </si>
  <si>
    <t>Široki strojni izkopi jarka v terenu 
II.-III.ktg za izvedbo spodnjega ustroja pod utrjenimi, s selekcioniranjem in nakladanjem materiala, z odvozom v začasno deponijo na gradbišču.
(obračun v raščenem stanju; stranice pod kotom 60st., dno v širini 
talne plošče + 2x70cm;
od polnega prereza izkopa pod ravnino terena obračunano 80%: - /izkop humusa, prerez obstoj.jarka/)</t>
  </si>
  <si>
    <t xml:space="preserve">  trasa na zelenici (travnik)</t>
  </si>
  <si>
    <t xml:space="preserve">Dobava in vgrajevanje posteljice iz ga kamnitega materiala v plasteh po 20 cm z uvaljanjem do predpisane zbitosti Ev2=80 MPa, skupaj s strojnim nakladanjem na prevozno sredstvo in zvračanjem - skupna debelina 30cm </t>
  </si>
  <si>
    <t>tampon pod talno ploščo prepusta - trasa pod utrjenimi povoznimi površinami in pločnikom)</t>
  </si>
  <si>
    <t>Izdelava gramoznega tampona z razstiranjem, planiranjem in utrjevanjem do potrebne zbitosti za izvedbo betonskih del.</t>
  </si>
  <si>
    <t>Skupaj z vsemi potrebnimi materiali, deli in transporti. Obračun v zbitem stanju.</t>
  </si>
  <si>
    <t>Zasip s selekcioniranim materialom iz izkopa z utrjevanje v plasteh 30cm.</t>
  </si>
  <si>
    <t>- zasipi za podpornimi stenami na trasi pod cestiščem</t>
  </si>
  <si>
    <t>- zasipi za temelji in podpornimi stenami, nazelenici (travnik)</t>
  </si>
  <si>
    <t xml:space="preserve">Humuziranje in zatravitev trase na zelenici (travnik) z zasipm površin s  humozno zemljo iz gradbene ndeponije, planiranjem, frezanjem in sejanjem trave (1kg/100m2), z dobavo potrebnega materiala, pom.deli  in transporti.  </t>
  </si>
  <si>
    <t>Odvoz odvečnega materiala od izkopa, z nakladanjem  na deponiji na gradbišču, ter planiranjem na stalni deponiji oddaljeni do 3km.</t>
  </si>
  <si>
    <t>BETONSKA DELA</t>
  </si>
  <si>
    <t>Za vse betone je potrebno pred izvedbo del izdelati projekt betona, ki ga pregleda in potrdi projektant in nadzor. Projekt definira betonsko mešanico, potrebne dodatke, način transporta in vgrajevanja betona, nego betona.</t>
  </si>
  <si>
    <t>Sestavi betona se definirajo tako, da se zagotovi kvaliteta betona (nosilnost, vgradljivost, preprečitev pojava razpok zaradi reoloških pojavov, dodatne zahtevane karakteristike,…) glede na naravo posameznih elementov.</t>
  </si>
  <si>
    <t>V projektu betona se predvidijo s predpisi potrebne preiskave in kontrole (načini, število, mesto in čas preiskave, izvajalec preiskave), ki jih predpisujejo veljavni standardi.</t>
  </si>
  <si>
    <t>V postavkah je zajeta izdelava vse potrebne tehnološke dokumentacije pred izvedbo in vsa dokazilna dokumentacija, atesti, rezultati preiskav, preizkusov, meritev za vgrajene materiale, za vgradnjo in za dokaz kvalitete</t>
  </si>
  <si>
    <t>vgrajenih materialov, opravljenih del, in izvedenih konstrukcijskih elementov, ki jih zahteva veljavna zakonodaja.</t>
  </si>
  <si>
    <t>V ceni so zajeta vsa potrebna pomožna dela, odri, dostopi, transporti in transportne naprave za vgradnjo betona.</t>
  </si>
  <si>
    <t>Dobava, transport in vgrajevanje podložnega betona C12/15, d=10cm</t>
  </si>
  <si>
    <t>- pod temeljnimi petami in talno ploščo prepusta</t>
  </si>
  <si>
    <t xml:space="preserve">Dobava, transport in vgrajevanje betona C25/30 XC3 PV-I, veliki preseki. </t>
  </si>
  <si>
    <t>- temeljna peta vtoka in izpusta</t>
  </si>
  <si>
    <t>Dobava, transport in vgrajevanje betona C25/30, veliki preseki. 
AB plošče in stene</t>
  </si>
  <si>
    <t>1. beton C25/30 XC2 PV1;
talna plošča d=30cm</t>
  </si>
  <si>
    <t>2. beton C25/30 XC4 XF1, PV1;
podporne stene d=30cm</t>
  </si>
  <si>
    <t>3. beton C25/30 XD1 XF3;
plošča rampe d=30cm, z odprtinami in nastavnimi venci revizijskih jaškov 60/60cm (kom3)</t>
  </si>
  <si>
    <t>Dobava, transport in vgrajevanje betona  C25/30 XD1 XF3, v arm.konstr.prerza 0.20-0.30m3/m1;
("L" zaključek  - robni venec plošče in krilnih zidov na vtoku in izpustu)</t>
  </si>
  <si>
    <t xml:space="preserve">Dobava, razrez, krivljenje, čiščenje in polaganje armature: palična B500, do in nad fi12, varjene armaturne mreže B500. Z distančniki. Skupaj z vsemi potrebnimi deli materiali in transporti. </t>
  </si>
  <si>
    <t>kg</t>
  </si>
  <si>
    <t>TESARSKA DELA</t>
  </si>
  <si>
    <t>V ceni vseh opažev je zajeta izdelava, mazanje, razopaženje, čiščenje opaža in vsa potrebna pomožna dela, odri in transporti.Uporabljajo se opaži za vidne betone (razen za temelje).</t>
  </si>
  <si>
    <t>Izdelava robnega opaža talne plošče deb.30cm. 
Grobi vertikalni opaž, raven, deloma v blagem radiu</t>
  </si>
  <si>
    <t xml:space="preserve">Izdelava opaža monolitnih AB sten in roba gornje plošče prepust.Dvostranski gladki opaž, raven, deloma v blagem radiu. 
Skupaj z opaži zakjučkov sten in odprtin prebojev. </t>
  </si>
  <si>
    <t xml:space="preserve">Skupaj s tikotno letvico 3/3cm na zg.zunanji strani (zg.rob plošče) in na sp.notranji strani (stik s talno ploščo)s. </t>
  </si>
  <si>
    <t>- podporne stene prepusta</t>
  </si>
  <si>
    <t>- krilni zidovi vtoka in izpusta</t>
  </si>
  <si>
    <t>Izdelava opaža prekladne AB plošče debeline 30cm. Horizontalni ravni in v blagem radiju, gladki opaž za AB plošče. (razpon zg.plošče prepusta 1.25m1, notr.viš.podpiranja 1,5m1)</t>
  </si>
  <si>
    <t xml:space="preserve">Izdelava opaža odprtin in nastavnih vencev reviz.jaškov 60/60cm za vgradnjo LŽ pokrovov (kom 3) </t>
  </si>
  <si>
    <t>Izdelava opaža "L" zaključka  - robni venec plošče in krilnih zidov na vtoku in izpustu;
RŠ opaža 1.1m2/m1, gladki opaž.</t>
  </si>
  <si>
    <t>Prosti robovi robnega venca zaključeni s trikotno letvico (3/3cm-2x), letvica za odkapni utor 3/3cm.</t>
  </si>
  <si>
    <t>ZIDARSKA DELA</t>
  </si>
  <si>
    <t>treviz.jaški</t>
  </si>
  <si>
    <t>Dobava in vgradnja LŽ pokrova vel.60/60(fi 60)cm v AB nastavni venec jaška; 
Pokrov za lahki promet (C250)</t>
  </si>
  <si>
    <t>hidroizolacije</t>
  </si>
  <si>
    <t>Horiz.hidroizol. z bitumenskimi varilnimi trakovi, 1 sloj varjen po celotni površini. Preklop 10cm. 
Vključno z osn.bitumenskim premazom  (npr.Ibitol) ter vročo bitumensko lepilno zmesjo (npr.BITU M).
Skupaj z zaščito hidroizolacije 
(po opisu v posam.postavki)</t>
  </si>
  <si>
    <t xml:space="preserve">Dobava, transporti in vgrajevanje vseh naštetih materialov. </t>
  </si>
  <si>
    <t>Možna izvedba hidroizolacije z drugim primerljivim sistemom</t>
  </si>
  <si>
    <t>1. Bočni zidovi prepusta - cestišče; 
bit.trakovi kot  npr. Izotekt V4 plus; 
zaščita s PEHD epasto folijo  (kot npr.Tefond)</t>
  </si>
  <si>
    <t>2. Nad gornjo ploščo:
bit.trakovi kot npr. Izotekt P5 M; 
zaščita s cem.malto - estrihom 
deb.do 3-10cm (nakloni)</t>
  </si>
  <si>
    <t>tesnenja, dilatacije</t>
  </si>
  <si>
    <t>Lepljenje ekspanzijskega 
(nabrekajočega ) tesnilnega traka na stik talna plošča-stene prepusta, z dobavo materiala in pom.deli</t>
  </si>
  <si>
    <t>Izdelava dilatacijsje prepusta z vgradnjo strižnih moznikov Fi30 - 30cm, ter lepljenjem ekspanzijskega 
(nabrekajočega ) tesnilnega traka na stikih (talna plošča,stene, zg.plošča) prepusta;</t>
  </si>
  <si>
    <t>z opaženjem čela (plošč in zidov - 
2.2m2/dilatacijo)z nameščanjem na mestu dilatacije na gladko površino (v talno ploščo ali  opaž sten in zg.plošče) na zunanji strani AB konstrukcije.</t>
  </si>
  <si>
    <t xml:space="preserve">(dilatacije plošč in sten deb.30cm - na razmaku 8m1)
Dobava, transporti in vgrajevanje vseh naštetih materialov. </t>
  </si>
  <si>
    <t>kamnita obloga dna prepusta</t>
  </si>
  <si>
    <t>Premaz dna in sten (do viš.70cm) prepusta s hladnim permazom kot Ibitol E5 (2x), z dobavo materiala</t>
  </si>
  <si>
    <t xml:space="preserve">Izdelava kamnite obloge dna prepusta z lomljencem, v deb.min.15cm, z oblikovanjem jarka r(ravno dno, stranice v naklonu 1:1.5;
polaganje v beton C25/30 prereza -0,2m3/m1 prepusta, z zapolnitvijo reg in medprostorov z enakim betonom. </t>
  </si>
  <si>
    <t>pomoči</t>
  </si>
  <si>
    <t>Pomoč obrtnikom in instalaterjem (preboji konstrukcij, dolbljenja, vgradnje); pomoč KV in PK zidarja</t>
  </si>
  <si>
    <t>SKUPAJ GRADBENO OBRTNIŠKA DELA:</t>
  </si>
  <si>
    <t>MOST</t>
  </si>
  <si>
    <t>3.3.4.3  Popis del</t>
  </si>
  <si>
    <t>Geodetska zakoličba objektov.</t>
  </si>
  <si>
    <t>asfatiran pločnik z robniki in asfaltirano cestišče</t>
  </si>
  <si>
    <t>Zavarovanje gradbene jame z jeklenimi zagatnicami globine cca 4m - za zavarovanje korita potoka; kompletno - najem, transporti, zabijanje, izvlačenje</t>
  </si>
  <si>
    <t>Zavarovanje izkopa z zajezitvijo potoka  gorvodno z nabito zemljo (glino), ter polaganje cevi PVC fi do 2x 200mm (v odvisnosti od časa izvedbe in vodnega pretoka);</t>
  </si>
  <si>
    <t>- priprava stika stari/novi most</t>
  </si>
  <si>
    <t>Čiščenje bočnih površin obstoj.mosta po okopu kompletnee AB konstrukcije z: strganjem (umazanije in ostopajočega betona), visokotlačnim pranjem z vodo, ter ščetkanjem vseh površin - do zdrave podlage s kovinsko ščetko, z vsemi pom.deli</t>
  </si>
  <si>
    <t>Vrtanje lukenj, vstavljanje in lepljenje sidernih trnov fi 30mm dolž. 50cm na razmaku cca 40cm (rebrasto jeklo) po obodu AB mostne konstrukcije (zidovi, plošča, (temelj-dve vrsti), z dobavo materiala in pom.deli</t>
  </si>
  <si>
    <t>Široki strojni izkopi jarka v terenu III.ktg (v zameljnih peskih)pod utrjenimi, s selekcioniranjem in nakladanjem materiala, z odvozom v začasno deponijo na gradbišču.
(obračun v raščenem stanju, stranice pod kotom 60st., dno v širini 
talne plošče + 2x70cm)
(od polnega prereza izkopa pod ravnino terena obračunano 80%: - /izkop humusa, prerez obstoj.jarka/)</t>
  </si>
  <si>
    <t>Široki strojni izkopi jarka v terenu 
II.-III.ktg za izvedbo spodnjega ustroja pod utrjenimi, s selekcioniranjem in nakladanjem materiala, z odvozom v začasno deponijo na gradbišču.
(obračun v raščenem stanju)</t>
  </si>
  <si>
    <t xml:space="preserve">Dobava in vgrajevanje posteljice iz ga kamnitega materiala v plasteh po 20 cm z uvaljanjem do predpisane zbitosti Ev2=80 MPa, skupaj s strojnim nakladanjem na prevozno sredstvo in zvračanjem </t>
  </si>
  <si>
    <t>- tampon pod talno ploščo mosta v deb.50cm</t>
  </si>
  <si>
    <t>- tampon pod temeljno peto podpornega zida v deb.20cm</t>
  </si>
  <si>
    <t>- pod talno ploščo mosta</t>
  </si>
  <si>
    <t>- pod temeljnimi petami zidov</t>
  </si>
  <si>
    <t>Dobava, transport in vgrajevanje betona C25/30, veliki preseki. 
AB talna plošča, stene, mostna plošča</t>
  </si>
  <si>
    <t>1. beton C25/30 XC2 PV1;
talna plošča d=100cm</t>
  </si>
  <si>
    <t>2. beton C25/30 XC4 XF1, PV1;
podporne stene mosta in krilni zid d=30cm</t>
  </si>
  <si>
    <t>3. beton C25/30 XD1 XF3;
mostna prekladna plošča d=30cm</t>
  </si>
  <si>
    <t>Dobava, transport in vgrajevanje betona C25/30, veliki preseki. 
AB temeljna peta, podporni zid</t>
  </si>
  <si>
    <t>1. beton C25/30 XC2 PV1;
temeljna peta d=40cm</t>
  </si>
  <si>
    <t>2. beton C25/30 XC4 XF1, PV1;
podporn zid d=30cm</t>
  </si>
  <si>
    <t>Dobava, transport in vgrajevanje zaščitnega betona betona C12/15, d=35cm, površina zaglajena in metlana.
(zaščitni, izravnalni beton natalni plošči - dno potoka)</t>
  </si>
  <si>
    <t xml:space="preserve">Izdelava opaža monolitnih AB sten in roba gornje plošče.
Dvostranski gladki opaž, raven, deloma v blagem radiu. 
Skupaj z opaži zakjučkov sten in odprtin prebojev. </t>
  </si>
  <si>
    <t>- podporne stene mosta</t>
  </si>
  <si>
    <t>- krilni zid</t>
  </si>
  <si>
    <t>Izdelava opaža zaključnega robnega nosilca mosta (viš.40cm nad pl.)
RŠ opaža 1.1m2/m1, gladki opaž.</t>
  </si>
  <si>
    <t>Prosti zfornji robovi robnega venca zaključeni s trikotno letvico (3/3cm-2x), letvica za odkapni utor 3/3cm.</t>
  </si>
  <si>
    <t>Izdelava opažnih škatel za stebričke jeklene konstrukcije ograje dimenzij 17x17cm na vrhu in 15x15cm na dnu,h=22cm. Iz dna škatle do dna robnega venca vgrajena PE cevka za odtok kondenza.
(opaž za večkratno uporabo)</t>
  </si>
  <si>
    <t>1. Bočni zidovi prepusta; 
bit.trakovi kot  npr. Izotekt V4 plus; 
zaščita s PEHD epasto folijo  (kot npr.Tefond)</t>
  </si>
  <si>
    <t>tesnenja stikov</t>
  </si>
  <si>
    <t>Lepljenje ekspanzijskega 
(nabrekajočega ) tesnilnega traka na stik stara/nova konstrukcija mosta in nova talana plošča stene mosta, z dobavo materiala in pom.deli</t>
  </si>
  <si>
    <t>kamnita obloga izpusta</t>
  </si>
  <si>
    <t xml:space="preserve">Izdelava kamnite obloge dna prepusta z lomljencem, v deb.min.15cm, z oblikovanjem jarka (ravno dno, stranice v naklonu 2:1;
polaganje v beton C25/30 prereza -do 0.3m3/m2 obloge, z zapolnitvijo reg in medprostorov z enakim betonom. </t>
  </si>
  <si>
    <t>SKUPNA REKAPITULACIJA - 
GRADBENO OBRTNIŠKA DELA</t>
  </si>
  <si>
    <t>SKUPAJ (€)</t>
  </si>
  <si>
    <t>SKUPAJ:</t>
  </si>
  <si>
    <t>DDV:</t>
  </si>
  <si>
    <t xml:space="preserve">Nepredvidena dela 10% </t>
  </si>
  <si>
    <t>POPUST _______ %:</t>
  </si>
  <si>
    <t>SKUPAJ (vrednost z DDV in popustom):</t>
  </si>
  <si>
    <t>POPIS MATERIALA IN DEL</t>
  </si>
  <si>
    <t>(4 - NAČRT ELEKTRIČNIH INŠTALACIJ IN ELEKTRIČNE OPREME)</t>
  </si>
  <si>
    <t>SPLOŠNO:</t>
  </si>
  <si>
    <t xml:space="preserve">- V ceno po enoti mere je zajeta dobava in montaža materiala ter opreme </t>
  </si>
  <si>
    <t xml:space="preserve">  s pom. deli in drobnim materialom.</t>
  </si>
  <si>
    <t xml:space="preserve">- Vsa oprema in material se mora dobaviti z vsemi ustreznimi certifikati, </t>
  </si>
  <si>
    <t xml:space="preserve">  atesti, garancijami, navodili za obratovanje, vzdrževanje, posluževanje </t>
  </si>
  <si>
    <t xml:space="preserve">  in servisiranje (v skladu z veljavno zakonodajo in zahtevami naročnika).</t>
  </si>
  <si>
    <t>- Pri opremi in materialu je potrebno upoštevati stroške meritev, preizkusa</t>
  </si>
  <si>
    <t xml:space="preserve">  in zagona, vključno s pridobitvijo ustreznih certifikatov in potrdil s</t>
  </si>
  <si>
    <t xml:space="preserve">  strani pooblaščenih institucij.</t>
  </si>
  <si>
    <t>- Pri izvedbi je potrebno upoštevati stroške vseh pripravljalnih in</t>
  </si>
  <si>
    <t xml:space="preserve">  zaključnih del (vključno z usklajevanjem z ostalimi izvajalci na objektu)</t>
  </si>
  <si>
    <t xml:space="preserve">  ter vse transportne, skladiščne, zavarovalne in ostale splošne stroške.</t>
  </si>
  <si>
    <t>1. ELEKTRO DELA</t>
  </si>
  <si>
    <t>1a. CESTNA RAZSVETLJAVA - križišče</t>
  </si>
  <si>
    <t>Dobava in polaganje kabla NYY-J 3x2,5mm, za napajanje svetlobnega znaka</t>
  </si>
  <si>
    <t>m</t>
  </si>
  <si>
    <t>Kabel položen v celoti v izolacijsko cev:</t>
  </si>
  <si>
    <t>- NAYY-J 4x16+2,5 mm2</t>
  </si>
  <si>
    <t>Valjanec Fe/Zn 25x4 mm, položen v skupni jarek s kabelsko kanalizacijo</t>
  </si>
  <si>
    <t>Križna sponka tip KON01 dim. 58x58/3 z antikoruzijsko zaščito z dekordal trakom</t>
  </si>
  <si>
    <t>Izvedba stika za ozemljitev kovinskih mas (steber zunanje razsvetljave z vijačenjem ali varjenjem z antikorozijsko zaščito)</t>
  </si>
  <si>
    <t>Cestna svetilka, zaščitena proti prahu in vlagi IP66 za celotno svetilko (del 
z sijalko in del z predstiklano napravo), z vključeno visoko-tlačno natrijevo sijalko in nizkoizgubno elektromagnetno predstikalno</t>
  </si>
  <si>
    <t>napravo, z digitalnim ignitorjem, zaščita proti udarcem IK08, ohišje in nastavek iz tlačno ulitega aluminija, ravno kaljeno steklo, reflektor iz aluminija visoke čistoče, kljuka za odpiranje iz inoxa, silikonsko</t>
  </si>
  <si>
    <t>tesnilo, oddušnik za izmenjavo zraka v svetilki. Klasa 2 električne zaščite predstikalne naprave v ohišju iz propilena. Vzdrževanje od zgoraj,</t>
  </si>
  <si>
    <t>menjava sijalke brez uporabe orodja, demontaža predstikalne brez orodja. 5 pozicij nastavitev sijalke. Vključno</t>
  </si>
  <si>
    <t xml:space="preserve">s sijalko SON -TPP 100W. Regulacija brez potrebe dodatnega kabla in prednastavljenim režimom delovanja. </t>
  </si>
  <si>
    <t>Enakovredno:
Selenium SGP340 SON-T100W II FG SUD CH 48/60 "Philips"</t>
  </si>
  <si>
    <t>Dobava in montaža stebra h=10,0m s pritrdilno prirobnico, el. mini razdelilcem z EZN 25/6-10A varovalko, antikorozijsko zaščiten z vročim cinkanjem (pocinkan),</t>
  </si>
  <si>
    <t>komplet z vsem potrebnim materialom za montažo na betonski temelj (z uporabo sider)in fiksno konzolo fi-60 za montažo na steber ter prevozom stebra</t>
  </si>
  <si>
    <t>Dobava in montaža dvokrake konzole za montažo na steber</t>
  </si>
  <si>
    <t>Rekonstrukcija omarice javne razsvetljave (OJR) po opisu:</t>
  </si>
  <si>
    <t>- dobava in montaža novega ohišja iz samougaslega poliestra, dim. 1000x1000x300 mm, IP 54, odporno na UV žarke, ojačana s steklenimi vlakni, podstavek, komplet s priborom za montažo na podstavek
enakovredno "SCHRACK"</t>
  </si>
  <si>
    <t>- Prestavitev priključnih varovalk (3x50A), merilne garniture, krmilnega dela ter obstoječih odcepov v novo omarico, komplet z vsemi potrebnimi materiali in deli</t>
  </si>
  <si>
    <t>- dobava in montaža varovalčnega podnožja TYTANII, komplet z varovalčnimi vložki 3x10A</t>
  </si>
  <si>
    <t>- Prenapetostni odvodnik, PROTEC B (In 8/20)</t>
  </si>
  <si>
    <t>- kontaktor 20A, 230V, 20</t>
  </si>
  <si>
    <t>- svetlobno (temnilno) stikalo, 16A, 250V s fotocelico
enakovredno: V97/1 "SCHRACK"</t>
  </si>
  <si>
    <t>- elektronska stikalna ura 2-kanalna, 2TE 16A/250V AC
enakovredno: V97/2digi30 "SCHRACK"</t>
  </si>
  <si>
    <t xml:space="preserve">- glavno stikalo 40A/400V/3p/ </t>
  </si>
  <si>
    <t>- stikalo 10A/230V/1p/1-0-2  
enakovredno: CG4-A210, VE21 "SCHRACK"</t>
  </si>
  <si>
    <t>- instalcijski odlopnik 1p/B,C</t>
  </si>
  <si>
    <t>- instalcijski odlopnik 3p/B,C</t>
  </si>
  <si>
    <t>- zbiralka Cu 20x3 mm</t>
  </si>
  <si>
    <t>- zbiralka N in PE Cu 20x3 mm</t>
  </si>
  <si>
    <t>- PVC cev fi-110 mm</t>
  </si>
  <si>
    <t>- cilindrična ključavnica s ključem</t>
  </si>
  <si>
    <t>- izdelava kabelskih spojk za morebitno podaljšanje obstoječega dovodnega kabla in obstoječe odcepe cestne razsvetljave, komplet</t>
  </si>
  <si>
    <t>- drobni montažni material in pribor, ožičenje in enopolna shema dejanskega stanja</t>
  </si>
  <si>
    <t>Prestavitev obstoječega stebra (h=10m) in svetilke javne razsvetljave na novo lokacijo, komplet z izdelavo kabelske spojke na kablu NAYY-J 4x16+1,5mm2, demontažo in ponovno montažo svetilke, elktro in gradbenimi deli ter priborom za montažo</t>
  </si>
  <si>
    <t>Demontaža obstoječe cestne svetilke in stebra (h=4m), pregled in predaja svetilke investitorju oz. odvoz svetilke in stebre na ustrezno deponijo, komplet z vsemi elektro in gradbenimi deli</t>
  </si>
  <si>
    <t>El. meritve, meritve osvetljenosti, preizkus funkcionalnosti, atesti, izjave ter storitve pooblaščenega preglednika po Pravilniku o zahtevah za NN inštalacije v stavbah</t>
  </si>
  <si>
    <t>Drobni material, manipulativni stroški, skladiščenje materiala ter ureditev gradbišča.</t>
  </si>
  <si>
    <t>2. GRADBENA DELA - elektroinštalacije</t>
  </si>
  <si>
    <t>2a. CESTNA RAZSVETLJAVA - križišče</t>
  </si>
  <si>
    <t>Zakoličevanje trase kabelske kanalizacije po situaciji</t>
  </si>
  <si>
    <t>Obeležba obstoječih komunalnih vodov</t>
  </si>
  <si>
    <r>
      <t xml:space="preserve">Izkop jarka dim. 1,0x0,4m za kabelsko kanalizacijo v zemlji III ktg z delno ročnim (15%) delno strojnim (85%) izkopom s pravilnim odsekovanjem stranic in dna izkopa ter odlaganje ob rob izkopa, obračun v </t>
    </r>
    <r>
      <rPr>
        <sz val="9"/>
        <rFont val="Courier New"/>
        <family val="3"/>
      </rPr>
      <t>raščenem</t>
    </r>
    <r>
      <rPr>
        <sz val="9"/>
        <color indexed="8"/>
        <rFont val="Courier New"/>
        <family val="3"/>
      </rPr>
      <t xml:space="preserve"> stanju</t>
    </r>
  </si>
  <si>
    <t>Dobava in vmetavanje peska pod kabelsko kanalizacijo ter zasip s peskom v debelini 10+10 cm, obračun z vsemi pomožnimi deli, prenosi in materialom</t>
  </si>
  <si>
    <t>Dobava in polaganje kabelske kanalizacije iz zaščitne PVC cevi z opozorilnim trakom, skupaj z vsemi pomožnimi deli, prenosi in materialom</t>
  </si>
  <si>
    <t>- 1x PE-63</t>
  </si>
  <si>
    <t>Izdelava temelja svetilke v kompletu:</t>
  </si>
  <si>
    <t>Izkop zemlje III. ktg. dobava in vgrajevanje betona C25/30 in opaža, skupaj s sidrnimi vijaki (premera 20mm), plošče dim. 300x300x6mm, ter vgradnja PVC cevi fi-50 mm po detajlu PZI.</t>
  </si>
  <si>
    <t>- temelj za steber svetilke (h=10m) dim. 1,3x1,3x0,5m (a/b/h) + 0,8x0,8x1,0m(an/bn/hn)</t>
  </si>
  <si>
    <t>- temelj za steber svetilke (h=10m) dim. 1,5x1,5x0,6m (a/b/h) + 0,8x0,8x1,0m(an/bn/hn)</t>
  </si>
  <si>
    <t>Zasip jarkov s selekcioniranim materialom iz izkopa v plasteh z nabijanjem</t>
  </si>
  <si>
    <t>Ročni izkop jarka globine 1,0 m, dolžine do 5 m, za ugotavljaje poteka komunalnih vodov ter zasip jarka z izkopanim materialom z utrjevanjem po plasteh 20-25 cm in ureditev terena v 
prvotno stanje</t>
  </si>
  <si>
    <t>Odvoz odvečnega materiala iz izkopa za kab. kanalizacijo in jaške na deponijo oddaljeno do 10 km, skupaj z nakladanjem, zavračanjem in razstiranjem, vključno s stroški 
deponije</t>
  </si>
  <si>
    <t>Dodatek za izkop na trasah v bližini ostalih komunalnih vodov</t>
  </si>
  <si>
    <t>3. GRADBENA DELA - telekomunikacije</t>
  </si>
  <si>
    <t>3a. TK KAB. KANALIZACIJA - križišče</t>
  </si>
  <si>
    <t>Dobava in vmetavanje peska pod 
kabelsko kanalizacijo ter zasip s 
peskom v debelini 10+10 cm, obračun z vsemi pomožnimi deli, prenosi in materialom</t>
  </si>
  <si>
    <t>- 1x1 PVC fi-125</t>
  </si>
  <si>
    <t>Izkop zemlje III ktg z delno ročnim (20%) in delno strojnim (80%) izkopom, izdelava bet.kab. AB jaška velikosti 
fi-100cm in globine 100cm, vgradnja LTŽ pokrova, izdelava uvodnih oken, z 
dobavo vsega potrebnega materiala, izdelava uvodov cevi,</t>
  </si>
  <si>
    <t>odvoz viška materiala na deponijo, vključno s stroški deponije z dobavo vsega potrebnega materiala ter ureditev okolice</t>
  </si>
  <si>
    <t>Zatesnitev cevi kabelske kanalizacije obeh straneh cevi(vodotesno in proti glodalcem)</t>
  </si>
  <si>
    <t>Ročni izkop jarka globine 1,0 m, dolžine do 5m, za ugotavljaje poteka komunalnih vodov ter zasip jarka z izkopanim materialom z utrjevanjem po plasteh 20-25 cm in ureditev terena v 
prvotno stanje</t>
  </si>
  <si>
    <t>Cestna razsvetljava - križišče</t>
  </si>
  <si>
    <t>TK kabelska kanalizacija</t>
  </si>
  <si>
    <t>Skupaj:</t>
  </si>
  <si>
    <t>Geodetska zakoličba prepusta.</t>
  </si>
  <si>
    <t>- Varianata: izvedba z zagatnicami</t>
  </si>
  <si>
    <t>tampon pod talno ploščoprepusta - trasa na zelenici</t>
  </si>
  <si>
    <t>Izdelava kamnite zložbe -  korita ispusta z lomljencem odpornim na zmrzovanje (atestiran kamnolomski materiala), v deb.min.60-70cm, z oblikovanjem jarka (ravno dno,   stranice v naklonu 2:1;
polaganje v beton C25/30 z zapolnitvijo reg in medprostorov z enakim betonom.
(prerez zložbe cca 3.5m3/m1)</t>
  </si>
  <si>
    <t>SKUPNA REKAPITULACIJA - 
GRADBENO  OBRTNIŠKA DELA</t>
  </si>
  <si>
    <t>Most (Podaljšan prepust v križišču)</t>
  </si>
  <si>
    <t>Križišče (Regionalne ceste v km 6+740)</t>
  </si>
  <si>
    <t>Prepust  (Škatlasti prepust 02 odprtega jarka)</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</si>
</sst>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Red]#,##0.0"/>
    <numFmt numFmtId="173" formatCode="#,##0.00;[Red]#,##0.00"/>
    <numFmt numFmtId="174" formatCode="0;[Red]0"/>
    <numFmt numFmtId="175" formatCode="#,##0.0"/>
    <numFmt numFmtId="176" formatCode="#,##0.00\ _S_I_T"/>
    <numFmt numFmtId="177" formatCode="#,##0;[Red]#,##0"/>
    <numFmt numFmtId="178" formatCode="_-* #,##0.0\ _S_I_T_-;\-* #,##0.0\ _S_I_T_-;_-* &quot;-&quot;??\ _S_I_T_-;_-@_-"/>
    <numFmt numFmtId="179" formatCode="&quot;Yes&quot;;&quot;Yes&quot;;&quot;No&quot;"/>
    <numFmt numFmtId="180" formatCode="&quot;True&quot;;&quot;True&quot;;&quot;False&quot;"/>
    <numFmt numFmtId="181" formatCode="&quot;On&quot;;&quot;On&quot;;&quot;Off&quot;"/>
    <numFmt numFmtId="182" formatCode="[$€-2]\ #,##0.00_);[Red]\([$€-2]\ #,##0.00\)"/>
    <numFmt numFmtId="183" formatCode="#,##0.00\ [$€-1]"/>
    <numFmt numFmtId="184" formatCode="_-* #,##0\ _S_I_T_-;\-* #,##0\ _S_I_T_-;_-* &quot;-&quot;??\ _S_I_T_-;_-@_-"/>
    <numFmt numFmtId="185" formatCode="[$€-2]\ #,##0.00"/>
    <numFmt numFmtId="186" formatCode="0.000"/>
    <numFmt numFmtId="187" formatCode="0.0"/>
    <numFmt numFmtId="188" formatCode="_-* #,##0.00\ [$€-1]_-;\-* #,##0.00\ [$€-1]_-;_-* &quot;-&quot;??\ [$€-1]_-"/>
    <numFmt numFmtId="189" formatCode="_-* #,##0.000\ _S_I_T_-;\-* #,##0.000\ _S_I_T_-;_-* &quot;-&quot;??\ _S_I_T_-;_-@_-"/>
    <numFmt numFmtId="190" formatCode="_-* #,##0.0000\ _S_I_T_-;\-* #,##0.0000\ _S_I_T_-;_-* &quot;-&quot;??\ _S_I_T_-;_-@_-"/>
    <numFmt numFmtId="191" formatCode="#,##0.000"/>
    <numFmt numFmtId="192" formatCode="0.0%"/>
    <numFmt numFmtId="193" formatCode="#,##0.00_ ;\-#,##0.00\ "/>
    <numFmt numFmtId="194" formatCode="#,##0.000;[Red]#,##0.000"/>
    <numFmt numFmtId="195" formatCode="0.000%"/>
    <numFmt numFmtId="196" formatCode="0.00;[Red]0.00"/>
    <numFmt numFmtId="197" formatCode="0.0000"/>
  </numFmts>
  <fonts count="88">
    <font>
      <sz val="9"/>
      <name val="Courier New CE"/>
      <family val="0"/>
    </font>
    <font>
      <sz val="11"/>
      <color indexed="8"/>
      <name val="Calibri"/>
      <family val="2"/>
    </font>
    <font>
      <i/>
      <sz val="5"/>
      <name val="Courier New CE"/>
      <family val="3"/>
    </font>
    <font>
      <sz val="5"/>
      <name val="Courier New CE"/>
      <family val="3"/>
    </font>
    <font>
      <b/>
      <sz val="10"/>
      <name val="Courier New CE"/>
      <family val="3"/>
    </font>
    <font>
      <b/>
      <sz val="9"/>
      <name val="Courier New CE"/>
      <family val="3"/>
    </font>
    <font>
      <b/>
      <i/>
      <sz val="5"/>
      <name val="Courier New CE"/>
      <family val="3"/>
    </font>
    <font>
      <sz val="9"/>
      <name val="Courier New"/>
      <family val="3"/>
    </font>
    <font>
      <b/>
      <sz val="9"/>
      <name val="Courier New"/>
      <family val="3"/>
    </font>
    <font>
      <i/>
      <sz val="9"/>
      <name val="Courier New"/>
      <family val="3"/>
    </font>
    <font>
      <sz val="10"/>
      <name val="Times New Roman CE"/>
      <family val="1"/>
    </font>
    <font>
      <sz val="10"/>
      <name val="Courier New"/>
      <family val="3"/>
    </font>
    <font>
      <b/>
      <sz val="10"/>
      <name val="Times New Roman CE"/>
      <family val="1"/>
    </font>
    <font>
      <i/>
      <sz val="10"/>
      <name val="Times New Roman CE"/>
      <family val="1"/>
    </font>
    <font>
      <i/>
      <sz val="9"/>
      <name val="Courier New CE"/>
      <family val="0"/>
    </font>
    <font>
      <sz val="9"/>
      <name val="Arial"/>
      <family val="2"/>
    </font>
    <font>
      <b/>
      <i/>
      <sz val="9"/>
      <name val="Courier New"/>
      <family val="3"/>
    </font>
    <font>
      <i/>
      <sz val="6"/>
      <name val="Arial"/>
      <family val="2"/>
    </font>
    <font>
      <sz val="10"/>
      <name val="Arial"/>
      <family val="2"/>
    </font>
    <font>
      <sz val="8"/>
      <name val="Courier New"/>
      <family val="3"/>
    </font>
    <font>
      <i/>
      <u val="single"/>
      <sz val="9"/>
      <name val="Courier New CE"/>
      <family val="0"/>
    </font>
    <font>
      <b/>
      <i/>
      <sz val="10"/>
      <name val="Times New Roman CE"/>
      <family val="0"/>
    </font>
    <font>
      <u val="single"/>
      <sz val="9"/>
      <color indexed="12"/>
      <name val="Courier New CE"/>
      <family val="0"/>
    </font>
    <font>
      <u val="single"/>
      <sz val="9"/>
      <color indexed="36"/>
      <name val="Courier New CE"/>
      <family val="0"/>
    </font>
    <font>
      <sz val="10"/>
      <name val="Arial CE"/>
      <family val="2"/>
    </font>
    <font>
      <b/>
      <sz val="12"/>
      <color indexed="8"/>
      <name val="SSPalatino"/>
      <family val="0"/>
    </font>
    <font>
      <i/>
      <sz val="8"/>
      <name val="Switzerland"/>
      <family val="0"/>
    </font>
    <font>
      <i/>
      <sz val="10"/>
      <name val="Switzerland"/>
      <family val="0"/>
    </font>
    <font>
      <b/>
      <sz val="10"/>
      <name val="Courier New"/>
      <family val="3"/>
    </font>
    <font>
      <b/>
      <i/>
      <sz val="9"/>
      <name val="Courier New CE"/>
      <family val="0"/>
    </font>
    <font>
      <vertAlign val="superscript"/>
      <sz val="10"/>
      <name val="Courier New"/>
      <family val="3"/>
    </font>
    <font>
      <sz val="9"/>
      <color indexed="8"/>
      <name val="Courier New"/>
      <family val="3"/>
    </font>
    <font>
      <i/>
      <sz val="6"/>
      <name val="Courier New"/>
      <family val="3"/>
    </font>
    <font>
      <b/>
      <sz val="12"/>
      <name val="Courier New"/>
      <family val="3"/>
    </font>
    <font>
      <b/>
      <sz val="9"/>
      <name val="Arial CE"/>
      <family val="2"/>
    </font>
    <font>
      <i/>
      <sz val="8"/>
      <name val="Courier New"/>
      <family val="3"/>
    </font>
    <font>
      <b/>
      <sz val="9"/>
      <name val="Arial"/>
      <family val="2"/>
    </font>
    <font>
      <b/>
      <sz val="10"/>
      <color indexed="8"/>
      <name val="Courier New"/>
      <family val="3"/>
    </font>
    <font>
      <sz val="10"/>
      <color indexed="8"/>
      <name val="Courier New"/>
      <family val="3"/>
    </font>
    <font>
      <i/>
      <sz val="10"/>
      <name val="Courier New"/>
      <family val="3"/>
    </font>
    <font>
      <sz val="10"/>
      <color indexed="10"/>
      <name val="Courier New"/>
      <family val="3"/>
    </font>
    <font>
      <b/>
      <sz val="12"/>
      <color indexed="8"/>
      <name val="Courier New"/>
      <family val="3"/>
    </font>
    <font>
      <i/>
      <sz val="5"/>
      <name val="Courier New"/>
      <family val="3"/>
    </font>
    <font>
      <i/>
      <sz val="9"/>
      <color indexed="8"/>
      <name val="Courier New"/>
      <family val="3"/>
    </font>
    <font>
      <b/>
      <sz val="9"/>
      <color indexed="8"/>
      <name val="Courier New"/>
      <family val="3"/>
    </font>
    <font>
      <sz val="9"/>
      <name val="Courier"/>
      <family val="1"/>
    </font>
    <font>
      <b/>
      <sz val="10"/>
      <color indexed="10"/>
      <name val="Courier New"/>
      <family val="3"/>
    </font>
    <font>
      <i/>
      <sz val="9"/>
      <name val="Courier"/>
      <family val="1"/>
    </font>
    <font>
      <b/>
      <i/>
      <sz val="9"/>
      <color indexed="8"/>
      <name val="Courier New"/>
      <family val="3"/>
    </font>
    <font>
      <b/>
      <sz val="14"/>
      <name val="Courier New"/>
      <family val="3"/>
    </font>
    <font>
      <b/>
      <sz val="14"/>
      <color indexed="8"/>
      <name val="Courier New"/>
      <family val="3"/>
    </font>
    <font>
      <sz val="11"/>
      <name val="Courier New"/>
      <family val="3"/>
    </font>
    <font>
      <i/>
      <sz val="11"/>
      <name val="Courier New"/>
      <family val="3"/>
    </font>
    <font>
      <sz val="11"/>
      <color indexed="8"/>
      <name val="Courier New"/>
      <family val="3"/>
    </font>
    <font>
      <b/>
      <sz val="11"/>
      <name val="Courier New"/>
      <family val="3"/>
    </font>
    <font>
      <sz val="11"/>
      <color indexed="9"/>
      <name val="Calibri"/>
      <family val="2"/>
    </font>
    <font>
      <sz val="11"/>
      <color indexed="17"/>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b/>
      <sz val="18"/>
      <color indexed="62"/>
      <name val="Cambria"/>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b/>
      <sz val="18"/>
      <color theme="3"/>
      <name val="Cambria"/>
      <family val="2"/>
    </font>
    <font>
      <sz val="11"/>
      <color rgb="FF3F3F76"/>
      <name val="Calibri"/>
      <family val="2"/>
    </font>
    <font>
      <b/>
      <sz val="11"/>
      <color theme="1"/>
      <name val="Calibri"/>
      <family val="2"/>
    </font>
    <font>
      <sz val="9"/>
      <color rgb="FF000000"/>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style="thin"/>
      <bottom/>
    </border>
    <border>
      <left style="medium"/>
      <right/>
      <top style="medium"/>
      <bottom style="thin"/>
    </border>
    <border>
      <left style="medium"/>
      <right/>
      <top/>
      <bottom style="thin"/>
    </border>
    <border>
      <left style="thin"/>
      <right>
        <color indexed="63"/>
      </right>
      <top style="thin"/>
      <bottom style="thin"/>
    </border>
    <border>
      <left>
        <color indexed="63"/>
      </left>
      <right>
        <color indexed="63"/>
      </right>
      <top style="thin"/>
      <bottom style="thin"/>
    </border>
    <border>
      <left/>
      <right/>
      <top style="medium"/>
      <bottom style="thin"/>
    </border>
    <border>
      <left style="medium"/>
      <right/>
      <top style="medium"/>
      <bottom style="medium"/>
    </border>
    <border>
      <left/>
      <right/>
      <top style="medium"/>
      <bottom style="medium"/>
    </border>
    <border>
      <left style="medium"/>
      <right/>
      <top>
        <color indexed="63"/>
      </top>
      <bottom>
        <color indexed="63"/>
      </bottom>
    </border>
    <border>
      <left>
        <color indexed="63"/>
      </left>
      <right style="thin"/>
      <top style="thin"/>
      <bottom style="thin"/>
    </border>
    <border>
      <left/>
      <right style="medium"/>
      <top/>
      <bottom style="thin"/>
    </border>
    <border>
      <left/>
      <right style="medium"/>
      <top>
        <color indexed="63"/>
      </top>
      <bottom>
        <color indexed="63"/>
      </bottom>
    </border>
    <border>
      <left/>
      <right style="medium"/>
      <top style="medium"/>
      <bottom style="medium"/>
    </border>
    <border>
      <left style="thin"/>
      <right/>
      <top style="medium"/>
      <bottom style="thin"/>
    </border>
    <border>
      <left style="thin"/>
      <right/>
      <top/>
      <bottom style="thin"/>
    </border>
    <border>
      <left style="thin"/>
      <right/>
      <top>
        <color indexed="63"/>
      </top>
      <bottom>
        <color indexed="63"/>
      </bottom>
    </border>
    <border>
      <left style="thin"/>
      <right/>
      <top style="medium"/>
      <bottom style="medium"/>
    </border>
    <border>
      <left/>
      <right style="medium"/>
      <top style="medium"/>
      <bottom style="thin"/>
    </border>
    <border>
      <left>
        <color indexed="63"/>
      </left>
      <right>
        <color indexed="63"/>
      </right>
      <top style="thin"/>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double"/>
      <bottom style="double"/>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169" fontId="18" fillId="0" borderId="0" applyFont="0" applyFill="0" applyBorder="0" applyAlignment="0" applyProtection="0"/>
    <xf numFmtId="168" fontId="18" fillId="0" borderId="0" applyFont="0" applyFill="0" applyBorder="0" applyAlignment="0" applyProtection="0"/>
    <xf numFmtId="0" fontId="72" fillId="20" borderId="0" applyNumberFormat="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73" fillId="21" borderId="1" applyNumberFormat="0" applyAlignment="0" applyProtection="0"/>
    <xf numFmtId="4" fontId="4" fillId="0" borderId="0">
      <alignment horizontal="left" vertical="top"/>
      <protection locked="0"/>
    </xf>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25" fillId="0" borderId="0">
      <alignment/>
      <protection/>
    </xf>
    <xf numFmtId="0" fontId="18" fillId="0" borderId="0">
      <alignment/>
      <protection/>
    </xf>
    <xf numFmtId="0" fontId="18" fillId="0" borderId="0">
      <alignment/>
      <protection/>
    </xf>
    <xf numFmtId="0" fontId="26" fillId="0" borderId="0">
      <alignment/>
      <protection/>
    </xf>
    <xf numFmtId="0" fontId="0" fillId="0" borderId="0">
      <alignment/>
      <protection/>
    </xf>
    <xf numFmtId="49" fontId="26" fillId="0" borderId="0">
      <alignment horizontal="right" vertical="top"/>
      <protection/>
    </xf>
    <xf numFmtId="49" fontId="26" fillId="0" borderId="0">
      <alignment horizontal="right" vertical="top"/>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77" fillId="22" borderId="0" applyNumberFormat="0" applyBorder="0" applyAlignment="0" applyProtection="0"/>
    <xf numFmtId="0" fontId="18" fillId="0" borderId="0" applyFill="0" applyBorder="0">
      <alignment/>
      <protection/>
    </xf>
    <xf numFmtId="0" fontId="18" fillId="0" borderId="0">
      <alignment/>
      <protection/>
    </xf>
    <xf numFmtId="0" fontId="18" fillId="0" borderId="0">
      <alignment/>
      <protection/>
    </xf>
    <xf numFmtId="0" fontId="23" fillId="0" borderId="0" applyNumberForma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8" fillId="0" borderId="0" applyNumberFormat="0" applyFill="0" applyBorder="0" applyAlignment="0" applyProtection="0"/>
    <xf numFmtId="0" fontId="79" fillId="0" borderId="0" applyNumberFormat="0" applyFill="0" applyBorder="0" applyAlignment="0" applyProtection="0"/>
    <xf numFmtId="4" fontId="3" fillId="0" borderId="0">
      <alignment vertical="top"/>
      <protection hidden="1"/>
    </xf>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80" fillId="0" borderId="6" applyNumberFormat="0" applyFill="0" applyAlignment="0" applyProtection="0"/>
    <xf numFmtId="0" fontId="81" fillId="30" borderId="7" applyNumberFormat="0" applyAlignment="0" applyProtection="0"/>
    <xf numFmtId="0" fontId="82" fillId="21" borderId="8" applyNumberFormat="0" applyAlignment="0" applyProtection="0"/>
    <xf numFmtId="4" fontId="4" fillId="0" borderId="0" applyProtection="0">
      <alignment horizontal="left"/>
    </xf>
    <xf numFmtId="0" fontId="83" fillId="31" borderId="0" applyNumberFormat="0" applyBorder="0" applyAlignment="0" applyProtection="0"/>
    <xf numFmtId="0" fontId="24" fillId="0" borderId="0">
      <alignment/>
      <protection/>
    </xf>
    <xf numFmtId="4" fontId="7" fillId="2" borderId="0">
      <alignment horizontal="right" vertical="top"/>
      <protection locked="0"/>
    </xf>
    <xf numFmtId="0" fontId="8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4"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171" fontId="24" fillId="0" borderId="0" applyFont="0" applyFill="0" applyBorder="0" applyAlignment="0" applyProtection="0"/>
    <xf numFmtId="0" fontId="85" fillId="32" borderId="8" applyNumberFormat="0" applyAlignment="0" applyProtection="0"/>
    <xf numFmtId="0" fontId="86" fillId="0" borderId="9" applyNumberFormat="0" applyFill="0" applyAlignment="0" applyProtection="0"/>
  </cellStyleXfs>
  <cellXfs count="668">
    <xf numFmtId="0" fontId="0" fillId="0" borderId="0" xfId="0" applyAlignment="1">
      <alignment/>
    </xf>
    <xf numFmtId="0" fontId="0" fillId="0" borderId="0" xfId="0" applyNumberFormat="1" applyFont="1" applyAlignment="1" applyProtection="1">
      <alignment/>
      <protection/>
    </xf>
    <xf numFmtId="0" fontId="5" fillId="0" borderId="0" xfId="0" applyNumberFormat="1" applyFont="1" applyFill="1" applyAlignment="1" applyProtection="1">
      <alignment vertical="top" wrapText="1"/>
      <protection/>
    </xf>
    <xf numFmtId="0" fontId="7" fillId="0" borderId="0" xfId="0" applyNumberFormat="1" applyFont="1" applyAlignment="1" applyProtection="1">
      <alignment horizontal="right"/>
      <protection/>
    </xf>
    <xf numFmtId="0" fontId="15" fillId="0" borderId="0"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horizontal="center" vertical="center"/>
      <protection/>
    </xf>
    <xf numFmtId="0" fontId="16" fillId="0" borderId="0" xfId="0" applyNumberFormat="1" applyFont="1" applyFill="1" applyAlignment="1" applyProtection="1">
      <alignment horizontal="center"/>
      <protection/>
    </xf>
    <xf numFmtId="0" fontId="17" fillId="0" borderId="0" xfId="0" applyNumberFormat="1" applyFont="1" applyFill="1" applyAlignment="1" applyProtection="1">
      <alignment/>
      <protection/>
    </xf>
    <xf numFmtId="0" fontId="0" fillId="0" borderId="0" xfId="0" applyNumberFormat="1" applyFont="1" applyAlignment="1" applyProtection="1">
      <alignment vertical="top" wrapText="1"/>
      <protection/>
    </xf>
    <xf numFmtId="173" fontId="0" fillId="0" borderId="0" xfId="0" applyNumberFormat="1" applyFont="1" applyFill="1" applyAlignment="1" applyProtection="1">
      <alignment horizontal="right"/>
      <protection/>
    </xf>
    <xf numFmtId="0" fontId="17" fillId="0" borderId="11"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7" fillId="0" borderId="0" xfId="0" applyNumberFormat="1" applyFont="1" applyFill="1" applyBorder="1" applyAlignment="1" applyProtection="1">
      <alignment vertical="top" wrapText="1"/>
      <protection/>
    </xf>
    <xf numFmtId="0" fontId="7"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quotePrefix="1">
      <alignment vertical="top" wrapText="1"/>
      <protection/>
    </xf>
    <xf numFmtId="0" fontId="8" fillId="0" borderId="0" xfId="0" applyFont="1" applyAlignment="1" applyProtection="1">
      <alignment/>
      <protection/>
    </xf>
    <xf numFmtId="0" fontId="10" fillId="0" borderId="0" xfId="0" applyFont="1" applyAlignment="1" applyProtection="1">
      <alignment horizontal="left" wrapText="1"/>
      <protection/>
    </xf>
    <xf numFmtId="49" fontId="13" fillId="0" borderId="0" xfId="0" applyNumberFormat="1" applyFont="1" applyAlignment="1" applyProtection="1">
      <alignment horizontal="center"/>
      <protection/>
    </xf>
    <xf numFmtId="0" fontId="10" fillId="0" borderId="0" xfId="0" applyFont="1" applyAlignment="1" applyProtection="1">
      <alignment/>
      <protection/>
    </xf>
    <xf numFmtId="0" fontId="11" fillId="0" borderId="0" xfId="0" applyFont="1" applyAlignment="1" applyProtection="1">
      <alignment horizontal="right"/>
      <protection/>
    </xf>
    <xf numFmtId="0" fontId="8" fillId="0" borderId="0" xfId="0" applyNumberFormat="1" applyFont="1" applyFill="1" applyBorder="1" applyAlignment="1" applyProtection="1">
      <alignment vertical="top" wrapText="1"/>
      <protection/>
    </xf>
    <xf numFmtId="4" fontId="7"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7" fillId="0" borderId="0" xfId="0" applyFont="1" applyAlignment="1" applyProtection="1">
      <alignment horizontal="right"/>
      <protection/>
    </xf>
    <xf numFmtId="0" fontId="8" fillId="0" borderId="0" xfId="0" applyNumberFormat="1" applyFont="1" applyFill="1" applyBorder="1" applyAlignment="1" applyProtection="1">
      <alignment horizontal="fill" vertical="center" wrapText="1"/>
      <protection/>
    </xf>
    <xf numFmtId="0" fontId="8"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top" wrapText="1"/>
      <protection/>
    </xf>
    <xf numFmtId="4" fontId="8" fillId="0" borderId="0" xfId="0" applyNumberFormat="1" applyFont="1" applyFill="1" applyBorder="1" applyAlignment="1" applyProtection="1">
      <alignment horizontal="right"/>
      <protection/>
    </xf>
    <xf numFmtId="0" fontId="8" fillId="0" borderId="0" xfId="0" applyFont="1" applyFill="1" applyAlignment="1" applyProtection="1">
      <alignment/>
      <protection/>
    </xf>
    <xf numFmtId="0" fontId="7" fillId="0" borderId="0" xfId="0" applyFont="1" applyFill="1" applyAlignment="1" applyProtection="1">
      <alignment horizontal="right"/>
      <protection/>
    </xf>
    <xf numFmtId="0" fontId="7" fillId="0" borderId="0" xfId="0" applyFont="1" applyFill="1" applyAlignment="1" applyProtection="1">
      <alignment/>
      <protection/>
    </xf>
    <xf numFmtId="0" fontId="20" fillId="0" borderId="0" xfId="0" applyNumberFormat="1" applyFont="1" applyAlignment="1" applyProtection="1">
      <alignment vertical="top" wrapText="1"/>
      <protection/>
    </xf>
    <xf numFmtId="0" fontId="0" fillId="0" borderId="0" xfId="0" applyNumberFormat="1" applyFont="1" applyAlignment="1" applyProtection="1">
      <alignment horizontal="center"/>
      <protection/>
    </xf>
    <xf numFmtId="0" fontId="7" fillId="0" borderId="0" xfId="0" applyFont="1" applyFill="1" applyAlignment="1" applyProtection="1">
      <alignment horizontal="right" wrapText="1"/>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right"/>
      <protection/>
    </xf>
    <xf numFmtId="0" fontId="7" fillId="0" borderId="0" xfId="0" applyNumberFormat="1" applyFont="1" applyFill="1" applyAlignment="1" applyProtection="1">
      <alignment horizontal="center"/>
      <protection/>
    </xf>
    <xf numFmtId="173" fontId="5" fillId="0" borderId="0" xfId="0" applyNumberFormat="1" applyFont="1" applyFill="1" applyAlignment="1" applyProtection="1">
      <alignment horizontal="right"/>
      <protection/>
    </xf>
    <xf numFmtId="0" fontId="0" fillId="0" borderId="0" xfId="0" applyNumberFormat="1" applyFont="1" applyAlignment="1" applyProtection="1">
      <alignment horizontal="center" wrapText="1"/>
      <protection/>
    </xf>
    <xf numFmtId="0" fontId="7" fillId="0" borderId="0" xfId="0" applyNumberFormat="1" applyFont="1" applyAlignment="1" applyProtection="1">
      <alignment horizontal="right" wrapText="1"/>
      <protection/>
    </xf>
    <xf numFmtId="0" fontId="7" fillId="0" borderId="0" xfId="0" applyNumberFormat="1" applyFont="1" applyFill="1" applyAlignment="1" applyProtection="1">
      <alignment horizontal="right" wrapText="1"/>
      <protection/>
    </xf>
    <xf numFmtId="0" fontId="7" fillId="0" borderId="0" xfId="56" applyFont="1" applyBorder="1" applyAlignment="1" applyProtection="1">
      <alignment vertical="top" wrapText="1"/>
      <protection/>
    </xf>
    <xf numFmtId="0" fontId="7" fillId="0" borderId="0" xfId="56" applyFont="1" applyBorder="1" applyAlignment="1" applyProtection="1">
      <alignment horizontal="center" wrapText="1"/>
      <protection/>
    </xf>
    <xf numFmtId="0" fontId="7" fillId="0" borderId="0" xfId="0" applyNumberFormat="1" applyFont="1" applyAlignment="1" applyProtection="1">
      <alignment/>
      <protection/>
    </xf>
    <xf numFmtId="0" fontId="8" fillId="0" borderId="0" xfId="56" applyFont="1" applyBorder="1" applyAlignment="1" applyProtection="1">
      <alignment vertical="top" wrapText="1"/>
      <protection/>
    </xf>
    <xf numFmtId="0" fontId="8" fillId="0" borderId="0" xfId="56" applyFont="1" applyBorder="1" applyAlignment="1" applyProtection="1">
      <alignment horizontal="center" vertical="top" wrapText="1"/>
      <protection/>
    </xf>
    <xf numFmtId="0" fontId="7" fillId="0" borderId="0" xfId="56" applyFont="1" applyBorder="1" applyAlignment="1" applyProtection="1">
      <alignment horizontal="center" vertical="top" wrapText="1"/>
      <protection/>
    </xf>
    <xf numFmtId="0" fontId="9" fillId="0" borderId="12"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0" fontId="7" fillId="0" borderId="1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fill" vertic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wrapText="1"/>
      <protection/>
    </xf>
    <xf numFmtId="0" fontId="12" fillId="0" borderId="0" xfId="0" applyFont="1" applyAlignment="1" applyProtection="1">
      <alignment/>
      <protection/>
    </xf>
    <xf numFmtId="0" fontId="8" fillId="0" borderId="0" xfId="0" applyFont="1" applyAlignment="1" applyProtection="1">
      <alignment horizontal="center"/>
      <protection/>
    </xf>
    <xf numFmtId="4" fontId="7" fillId="0" borderId="0" xfId="0" applyNumberFormat="1" applyFont="1" applyFill="1" applyBorder="1" applyAlignment="1" applyProtection="1">
      <alignment horizontal="center" wrapText="1"/>
      <protection/>
    </xf>
    <xf numFmtId="172" fontId="0" fillId="0" borderId="0" xfId="0" applyNumberFormat="1" applyFont="1" applyFill="1" applyAlignment="1" applyProtection="1">
      <alignment horizontal="center"/>
      <protection/>
    </xf>
    <xf numFmtId="173" fontId="0" fillId="0" borderId="0" xfId="0" applyNumberFormat="1" applyFont="1" applyFill="1" applyAlignment="1" applyProtection="1">
      <alignment horizontal="center"/>
      <protection/>
    </xf>
    <xf numFmtId="0" fontId="0" fillId="0" borderId="0" xfId="0" applyFont="1" applyFill="1" applyAlignment="1" applyProtection="1">
      <alignment horizontal="center"/>
      <protection/>
    </xf>
    <xf numFmtId="175" fontId="7" fillId="0" borderId="0" xfId="0" applyNumberFormat="1" applyFont="1" applyAlignment="1" applyProtection="1">
      <alignment horizontal="center" wrapText="1"/>
      <protection/>
    </xf>
    <xf numFmtId="4" fontId="7" fillId="0" borderId="0" xfId="0" applyNumberFormat="1" applyFont="1" applyFill="1" applyBorder="1" applyAlignment="1" applyProtection="1">
      <alignment horizontal="center"/>
      <protection/>
    </xf>
    <xf numFmtId="1" fontId="9" fillId="0" borderId="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left" vertical="center" wrapText="1"/>
      <protection/>
    </xf>
    <xf numFmtId="49" fontId="9" fillId="0" borderId="0" xfId="0" applyNumberFormat="1" applyFont="1" applyAlignment="1" applyProtection="1" quotePrefix="1">
      <alignment horizontal="left" vertical="center"/>
      <protection/>
    </xf>
    <xf numFmtId="174" fontId="14" fillId="0" borderId="0" xfId="0" applyNumberFormat="1" applyFont="1" applyFill="1" applyAlignment="1" applyProtection="1">
      <alignment horizontal="left" vertical="center"/>
      <protection/>
    </xf>
    <xf numFmtId="174" fontId="0" fillId="0" borderId="0" xfId="0" applyNumberFormat="1" applyFont="1" applyAlignment="1" applyProtection="1" quotePrefix="1">
      <alignment horizontal="left" vertical="center"/>
      <protection/>
    </xf>
    <xf numFmtId="174" fontId="5" fillId="0" borderId="0" xfId="0" applyNumberFormat="1" applyFont="1" applyBorder="1" applyAlignment="1" applyProtection="1">
      <alignment horizontal="left" vertical="center"/>
      <protection/>
    </xf>
    <xf numFmtId="174" fontId="5" fillId="0" borderId="14" xfId="0" applyNumberFormat="1" applyFont="1" applyBorder="1" applyAlignment="1" applyProtection="1">
      <alignment horizontal="left" vertical="center"/>
      <protection/>
    </xf>
    <xf numFmtId="0" fontId="7" fillId="0" borderId="15"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horizontal="center"/>
      <protection/>
    </xf>
    <xf numFmtId="0" fontId="8" fillId="0" borderId="15" xfId="56" applyFont="1" applyBorder="1" applyAlignment="1" applyProtection="1">
      <alignment horizontal="center" vertical="top" wrapText="1"/>
      <protection/>
    </xf>
    <xf numFmtId="0" fontId="8" fillId="0" borderId="0" xfId="0" applyNumberFormat="1" applyFont="1" applyAlignment="1" applyProtection="1">
      <alignment horizontal="left" vertical="top"/>
      <protection/>
    </xf>
    <xf numFmtId="1" fontId="7" fillId="0" borderId="0" xfId="0" applyNumberFormat="1" applyFont="1" applyAlignment="1" applyProtection="1">
      <alignment horizontal="left" wrapText="1"/>
      <protection/>
    </xf>
    <xf numFmtId="0" fontId="0" fillId="0" borderId="0" xfId="0" applyNumberFormat="1" applyFont="1" applyAlignment="1" applyProtection="1">
      <alignment vertical="top" wrapText="1"/>
      <protection/>
    </xf>
    <xf numFmtId="0" fontId="0" fillId="0" borderId="0" xfId="0" applyNumberFormat="1" applyFont="1" applyFill="1" applyAlignment="1" applyProtection="1">
      <alignment horizontal="center"/>
      <protection/>
    </xf>
    <xf numFmtId="174" fontId="0" fillId="0" borderId="0" xfId="0" applyNumberFormat="1" applyFont="1" applyAlignment="1" applyProtection="1">
      <alignment horizontal="center" vertical="center"/>
      <protection/>
    </xf>
    <xf numFmtId="175" fontId="7" fillId="0" borderId="0" xfId="56" applyNumberFormat="1" applyFont="1" applyBorder="1" applyAlignment="1" applyProtection="1">
      <alignment horizontal="center" wrapText="1"/>
      <protection/>
    </xf>
    <xf numFmtId="0" fontId="8" fillId="0" borderId="0" xfId="0" applyFont="1" applyAlignment="1" applyProtection="1">
      <alignment horizontal="center" vertical="center"/>
      <protection/>
    </xf>
    <xf numFmtId="9" fontId="7" fillId="0" borderId="0" xfId="60" applyFont="1" applyBorder="1" applyAlignment="1" applyProtection="1">
      <alignment horizontal="center" wrapText="1"/>
      <protection/>
    </xf>
    <xf numFmtId="0" fontId="14" fillId="0" borderId="0" xfId="0" applyNumberFormat="1" applyFont="1" applyAlignment="1" applyProtection="1">
      <alignment vertical="top" wrapText="1"/>
      <protection/>
    </xf>
    <xf numFmtId="175" fontId="7" fillId="0" borderId="0" xfId="0" applyNumberFormat="1" applyFont="1" applyFill="1" applyBorder="1" applyAlignment="1" applyProtection="1">
      <alignment horizontal="center" wrapText="1"/>
      <protection/>
    </xf>
    <xf numFmtId="0" fontId="7" fillId="0" borderId="0" xfId="0" applyNumberFormat="1" applyFont="1" applyAlignment="1" applyProtection="1">
      <alignment horizontal="center"/>
      <protection/>
    </xf>
    <xf numFmtId="0" fontId="7" fillId="0" borderId="0" xfId="0" applyFont="1" applyAlignment="1" applyProtection="1">
      <alignment horizontal="center"/>
      <protection/>
    </xf>
    <xf numFmtId="0" fontId="16" fillId="0" borderId="10" xfId="0" applyFont="1" applyFill="1" applyBorder="1" applyAlignment="1" applyProtection="1">
      <alignment vertical="top" wrapText="1"/>
      <protection/>
    </xf>
    <xf numFmtId="0" fontId="16" fillId="0" borderId="10" xfId="0" applyFont="1" applyFill="1" applyBorder="1" applyAlignment="1" applyProtection="1">
      <alignment horizontal="center"/>
      <protection/>
    </xf>
    <xf numFmtId="0" fontId="17" fillId="0" borderId="11" xfId="0" applyFont="1" applyFill="1" applyBorder="1" applyAlignment="1" applyProtection="1">
      <alignment vertical="top" wrapText="1"/>
      <protection/>
    </xf>
    <xf numFmtId="0" fontId="5" fillId="0" borderId="0" xfId="0" applyFont="1" applyFill="1" applyAlignment="1" applyProtection="1">
      <alignment vertical="top"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Alignment="1" applyProtection="1">
      <alignment vertical="top" wrapText="1"/>
      <protection/>
    </xf>
    <xf numFmtId="0" fontId="20" fillId="0" borderId="0" xfId="0" applyFont="1" applyAlignment="1" applyProtection="1">
      <alignment vertical="top" wrapText="1"/>
      <protection/>
    </xf>
    <xf numFmtId="0" fontId="0" fillId="0" borderId="0" xfId="0" applyFont="1" applyAlignment="1" applyProtection="1">
      <alignment horizontal="center" wrapText="1"/>
      <protection/>
    </xf>
    <xf numFmtId="0" fontId="0" fillId="0" borderId="0" xfId="0" applyFont="1" applyFill="1" applyAlignment="1" applyProtection="1" quotePrefix="1">
      <alignment vertical="top" wrapText="1"/>
      <protection/>
    </xf>
    <xf numFmtId="0" fontId="14" fillId="0" borderId="0" xfId="0" applyFont="1" applyAlignment="1" applyProtection="1">
      <alignment vertical="top" wrapText="1"/>
      <protection/>
    </xf>
    <xf numFmtId="0" fontId="7" fillId="0" borderId="0" xfId="0" applyFont="1" applyFill="1" applyAlignment="1" applyProtection="1">
      <alignment horizontal="center"/>
      <protection/>
    </xf>
    <xf numFmtId="0" fontId="7" fillId="0" borderId="16" xfId="0" applyFont="1" applyFill="1" applyBorder="1" applyAlignment="1" applyProtection="1">
      <alignment horizontal="center" wrapText="1"/>
      <protection/>
    </xf>
    <xf numFmtId="0" fontId="7" fillId="0" borderId="10" xfId="0" applyFont="1" applyFill="1" applyBorder="1" applyAlignment="1" applyProtection="1">
      <alignment horizontal="center" wrapText="1"/>
      <protection/>
    </xf>
    <xf numFmtId="0" fontId="9" fillId="0" borderId="17" xfId="0" applyFont="1" applyFill="1" applyBorder="1" applyAlignment="1" applyProtection="1">
      <alignment vertical="top" wrapText="1"/>
      <protection/>
    </xf>
    <xf numFmtId="0" fontId="7" fillId="0" borderId="18" xfId="0" applyFont="1" applyFill="1" applyBorder="1" applyAlignment="1" applyProtection="1">
      <alignment horizontal="center" wrapText="1"/>
      <protection/>
    </xf>
    <xf numFmtId="0" fontId="0" fillId="0" borderId="0" xfId="0" applyNumberFormat="1" applyFont="1" applyFill="1" applyBorder="1" applyAlignment="1" applyProtection="1" quotePrefix="1">
      <alignment vertical="top" wrapText="1"/>
      <protection/>
    </xf>
    <xf numFmtId="174" fontId="5" fillId="0" borderId="14" xfId="0" applyNumberFormat="1" applyFont="1" applyFill="1" applyBorder="1" applyAlignment="1" applyProtection="1">
      <alignment horizontal="left" vertical="center"/>
      <protection/>
    </xf>
    <xf numFmtId="0" fontId="0" fillId="0" borderId="0" xfId="0" applyFont="1" applyAlignment="1" applyProtection="1">
      <alignment wrapText="1"/>
      <protection/>
    </xf>
    <xf numFmtId="0" fontId="5" fillId="0" borderId="0" xfId="51" applyNumberFormat="1" applyFont="1" applyFill="1" applyAlignment="1" applyProtection="1" quotePrefix="1">
      <alignment horizontal="left" vertical="top"/>
      <protection/>
    </xf>
    <xf numFmtId="0" fontId="0" fillId="0" borderId="0" xfId="0" applyFont="1" applyAlignment="1" applyProtection="1">
      <alignment/>
      <protection/>
    </xf>
    <xf numFmtId="172" fontId="0" fillId="0" borderId="0" xfId="0" applyNumberFormat="1" applyFont="1" applyFill="1" applyAlignment="1" applyProtection="1">
      <alignment horizontal="center" shrinkToFit="1"/>
      <protection/>
    </xf>
    <xf numFmtId="0" fontId="0" fillId="0" borderId="0" xfId="0" applyFont="1" applyAlignment="1" applyProtection="1">
      <alignment vertical="top" wrapText="1"/>
      <protection/>
    </xf>
    <xf numFmtId="0" fontId="0" fillId="0" borderId="0" xfId="0" applyFont="1" applyFill="1" applyAlignment="1" applyProtection="1">
      <alignment horizontal="center"/>
      <protection/>
    </xf>
    <xf numFmtId="0" fontId="29" fillId="0" borderId="0" xfId="0" applyNumberFormat="1" applyFont="1" applyFill="1" applyAlignment="1" applyProtection="1">
      <alignment vertical="top" wrapText="1"/>
      <protection/>
    </xf>
    <xf numFmtId="0" fontId="0" fillId="0" borderId="0" xfId="0" applyNumberFormat="1" applyFont="1" applyFill="1" applyAlignment="1" applyProtection="1">
      <alignment vertical="top" wrapText="1"/>
      <protection/>
    </xf>
    <xf numFmtId="4" fontId="0" fillId="0" borderId="0" xfId="0" applyNumberFormat="1" applyFont="1" applyFill="1" applyAlignment="1" applyProtection="1">
      <alignment horizontal="center"/>
      <protection/>
    </xf>
    <xf numFmtId="2" fontId="16" fillId="0" borderId="10" xfId="0" applyNumberFormat="1" applyFont="1" applyFill="1" applyBorder="1" applyAlignment="1" applyProtection="1">
      <alignment horizontal="center"/>
      <protection/>
    </xf>
    <xf numFmtId="2" fontId="0" fillId="0" borderId="0" xfId="0" applyNumberFormat="1" applyFont="1" applyFill="1" applyAlignment="1" applyProtection="1">
      <alignment horizontal="center"/>
      <protection/>
    </xf>
    <xf numFmtId="2" fontId="7" fillId="0" borderId="0" xfId="0" applyNumberFormat="1" applyFont="1" applyFill="1" applyBorder="1" applyAlignment="1" applyProtection="1">
      <alignment horizontal="center"/>
      <protection/>
    </xf>
    <xf numFmtId="2" fontId="8" fillId="0" borderId="0" xfId="0" applyNumberFormat="1" applyFont="1" applyFill="1" applyBorder="1" applyAlignment="1" applyProtection="1">
      <alignment horizontal="center" wrapText="1"/>
      <protection/>
    </xf>
    <xf numFmtId="2" fontId="0" fillId="0" borderId="0" xfId="0" applyNumberFormat="1" applyFont="1" applyFill="1" applyAlignment="1" applyProtection="1">
      <alignment horizontal="center" shrinkToFit="1"/>
      <protection/>
    </xf>
    <xf numFmtId="2" fontId="7" fillId="0" borderId="0" xfId="0" applyNumberFormat="1" applyFont="1" applyAlignment="1" applyProtection="1">
      <alignment horizontal="center"/>
      <protection/>
    </xf>
    <xf numFmtId="171" fontId="7" fillId="0" borderId="0" xfId="85" applyFont="1" applyFill="1" applyAlignment="1" applyProtection="1">
      <alignment horizontal="center" wrapText="1"/>
      <protection/>
    </xf>
    <xf numFmtId="0" fontId="7" fillId="0" borderId="0" xfId="0" applyFont="1" applyFill="1" applyAlignment="1" applyProtection="1">
      <alignment horizontal="left" wrapText="1"/>
      <protection/>
    </xf>
    <xf numFmtId="0" fontId="7" fillId="0" borderId="0" xfId="0" applyFont="1" applyFill="1" applyAlignment="1" applyProtection="1" quotePrefix="1">
      <alignment horizontal="center" wrapText="1"/>
      <protection/>
    </xf>
    <xf numFmtId="0" fontId="0" fillId="0" borderId="0" xfId="0" applyNumberFormat="1" applyFont="1" applyAlignment="1" applyProtection="1">
      <alignment horizontal="left" vertical="top" wrapText="1"/>
      <protection/>
    </xf>
    <xf numFmtId="0" fontId="11" fillId="0" borderId="0" xfId="0" applyFont="1" applyAlignment="1" applyProtection="1">
      <alignment horizontal="center" wrapText="1"/>
      <protection/>
    </xf>
    <xf numFmtId="174" fontId="0" fillId="0" borderId="0" xfId="0" applyNumberFormat="1" applyFont="1" applyAlignment="1" applyProtection="1">
      <alignment horizontal="center" vertical="center" shrinkToFit="1"/>
      <protection/>
    </xf>
    <xf numFmtId="0" fontId="28" fillId="0" borderId="0" xfId="50" applyNumberFormat="1" applyFont="1" applyFill="1" applyBorder="1" applyAlignment="1" applyProtection="1" quotePrefix="1">
      <alignment horizontal="left" vertical="top" wrapText="1"/>
      <protection/>
    </xf>
    <xf numFmtId="0" fontId="27" fillId="0" borderId="0" xfId="47" applyNumberFormat="1" applyFont="1" applyFill="1" applyAlignment="1" applyProtection="1">
      <alignment horizontal="right" vertical="top" wrapText="1"/>
      <protection/>
    </xf>
    <xf numFmtId="0" fontId="7" fillId="0" borderId="0" xfId="57" applyFont="1" applyFill="1" applyAlignment="1" applyProtection="1" quotePrefix="1">
      <alignment horizontal="center" wrapText="1"/>
      <protection/>
    </xf>
    <xf numFmtId="0" fontId="7" fillId="0" borderId="0" xfId="57" applyFont="1" applyFill="1" applyAlignment="1" applyProtection="1">
      <alignment horizontal="center" wrapText="1"/>
      <protection/>
    </xf>
    <xf numFmtId="1" fontId="24" fillId="0" borderId="0" xfId="0" applyNumberFormat="1" applyFont="1" applyAlignment="1" applyProtection="1">
      <alignment/>
      <protection/>
    </xf>
    <xf numFmtId="2" fontId="24" fillId="0" borderId="0" xfId="0" applyNumberFormat="1" applyFont="1" applyAlignment="1" applyProtection="1">
      <alignment/>
      <protection/>
    </xf>
    <xf numFmtId="174" fontId="0" fillId="0" borderId="0" xfId="0" applyNumberFormat="1" applyFont="1" applyAlignment="1" applyProtection="1">
      <alignment horizontal="center" vertical="top" shrinkToFit="1"/>
      <protection/>
    </xf>
    <xf numFmtId="187" fontId="15" fillId="0" borderId="0" xfId="0" applyNumberFormat="1" applyFont="1" applyFill="1" applyBorder="1" applyAlignment="1" applyProtection="1">
      <alignment horizontal="center" vertical="center"/>
      <protection/>
    </xf>
    <xf numFmtId="187" fontId="15" fillId="0" borderId="10" xfId="0" applyNumberFormat="1" applyFont="1" applyFill="1" applyBorder="1" applyAlignment="1" applyProtection="1">
      <alignment horizontal="center" vertical="center"/>
      <protection/>
    </xf>
    <xf numFmtId="187" fontId="16" fillId="0" borderId="10" xfId="0" applyNumberFormat="1" applyFont="1" applyFill="1" applyBorder="1" applyAlignment="1" applyProtection="1">
      <alignment horizontal="center"/>
      <protection/>
    </xf>
    <xf numFmtId="187" fontId="17" fillId="0" borderId="11" xfId="0" applyNumberFormat="1" applyFont="1" applyFill="1" applyBorder="1" applyAlignment="1" applyProtection="1">
      <alignment horizontal="center"/>
      <protection/>
    </xf>
    <xf numFmtId="187" fontId="0" fillId="0" borderId="0" xfId="0" applyNumberFormat="1" applyFont="1" applyAlignment="1" applyProtection="1">
      <alignment horizontal="center"/>
      <protection/>
    </xf>
    <xf numFmtId="187" fontId="6" fillId="0" borderId="0" xfId="0" applyNumberFormat="1" applyFont="1" applyFill="1" applyBorder="1" applyAlignment="1" applyProtection="1">
      <alignment horizontal="center"/>
      <protection/>
    </xf>
    <xf numFmtId="187" fontId="12" fillId="0" borderId="0" xfId="0" applyNumberFormat="1" applyFont="1" applyAlignment="1" applyProtection="1">
      <alignment horizontal="center" wrapText="1"/>
      <protection/>
    </xf>
    <xf numFmtId="187" fontId="7" fillId="0" borderId="0" xfId="0" applyNumberFormat="1" applyFont="1" applyFill="1" applyBorder="1" applyAlignment="1" applyProtection="1">
      <alignment horizontal="center" wrapText="1"/>
      <protection/>
    </xf>
    <xf numFmtId="187" fontId="8" fillId="0" borderId="0" xfId="0" applyNumberFormat="1" applyFont="1" applyFill="1" applyBorder="1" applyAlignment="1" applyProtection="1">
      <alignment horizontal="center" wrapText="1"/>
      <protection/>
    </xf>
    <xf numFmtId="187" fontId="0" fillId="0" borderId="0" xfId="0" applyNumberFormat="1" applyFont="1" applyFill="1" applyAlignment="1" applyProtection="1">
      <alignment horizontal="center"/>
      <protection/>
    </xf>
    <xf numFmtId="187" fontId="7" fillId="0" borderId="15" xfId="0" applyNumberFormat="1" applyFont="1" applyFill="1" applyBorder="1" applyAlignment="1" applyProtection="1">
      <alignment horizontal="center" wrapText="1"/>
      <protection/>
    </xf>
    <xf numFmtId="187" fontId="0" fillId="0" borderId="0" xfId="0" applyNumberFormat="1" applyFont="1" applyFill="1" applyAlignment="1" applyProtection="1">
      <alignment horizontal="center" shrinkToFit="1"/>
      <protection/>
    </xf>
    <xf numFmtId="187" fontId="0" fillId="0" borderId="0" xfId="0" applyNumberFormat="1" applyFont="1" applyFill="1" applyAlignment="1" applyProtection="1">
      <alignment horizontal="center" shrinkToFit="1"/>
      <protection/>
    </xf>
    <xf numFmtId="187" fontId="0" fillId="0" borderId="0" xfId="0" applyNumberFormat="1" applyFont="1" applyFill="1" applyBorder="1" applyAlignment="1" applyProtection="1">
      <alignment horizontal="center"/>
      <protection/>
    </xf>
    <xf numFmtId="187" fontId="7" fillId="0" borderId="0" xfId="0" applyNumberFormat="1" applyFont="1" applyFill="1" applyAlignment="1" applyProtection="1">
      <alignment horizontal="center" wrapText="1"/>
      <protection/>
    </xf>
    <xf numFmtId="187" fontId="7" fillId="0" borderId="0" xfId="0" applyNumberFormat="1" applyFont="1" applyAlignment="1" applyProtection="1">
      <alignment horizontal="center" wrapText="1"/>
      <protection/>
    </xf>
    <xf numFmtId="187" fontId="0" fillId="0" borderId="15" xfId="0" applyNumberFormat="1" applyFont="1" applyFill="1" applyBorder="1" applyAlignment="1" applyProtection="1">
      <alignment horizontal="center"/>
      <protection/>
    </xf>
    <xf numFmtId="187" fontId="27" fillId="0" borderId="0" xfId="47" applyNumberFormat="1" applyFont="1" applyFill="1" applyAlignment="1" applyProtection="1">
      <alignment horizontal="right" vertical="top" wrapText="1"/>
      <protection/>
    </xf>
    <xf numFmtId="187" fontId="7" fillId="0" borderId="16" xfId="0" applyNumberFormat="1" applyFont="1" applyFill="1" applyBorder="1" applyAlignment="1" applyProtection="1">
      <alignment horizontal="center" wrapText="1"/>
      <protection/>
    </xf>
    <xf numFmtId="187" fontId="7" fillId="0" borderId="10" xfId="0" applyNumberFormat="1" applyFont="1" applyFill="1" applyBorder="1" applyAlignment="1" applyProtection="1">
      <alignment horizontal="center" wrapText="1"/>
      <protection/>
    </xf>
    <xf numFmtId="187" fontId="7" fillId="0" borderId="18" xfId="0" applyNumberFormat="1" applyFont="1" applyFill="1" applyBorder="1" applyAlignment="1" applyProtection="1">
      <alignment horizontal="center" wrapText="1"/>
      <protection/>
    </xf>
    <xf numFmtId="187" fontId="10" fillId="0" borderId="0" xfId="0" applyNumberFormat="1" applyFont="1" applyFill="1" applyBorder="1" applyAlignment="1" applyProtection="1">
      <alignment horizontal="center" wrapText="1"/>
      <protection/>
    </xf>
    <xf numFmtId="187" fontId="12" fillId="0" borderId="0" xfId="0" applyNumberFormat="1" applyFont="1" applyFill="1" applyBorder="1" applyAlignment="1" applyProtection="1">
      <alignment horizontal="center" wrapText="1"/>
      <protection/>
    </xf>
    <xf numFmtId="174" fontId="16" fillId="0" borderId="10" xfId="0" applyNumberFormat="1" applyFont="1" applyFill="1" applyBorder="1" applyAlignment="1" applyProtection="1">
      <alignment horizontal="center" vertical="center"/>
      <protection/>
    </xf>
    <xf numFmtId="174" fontId="17" fillId="0" borderId="11" xfId="0" applyNumberFormat="1" applyFont="1" applyFill="1" applyBorder="1" applyAlignment="1" applyProtection="1">
      <alignment horizontal="center" vertical="center"/>
      <protection/>
    </xf>
    <xf numFmtId="174" fontId="14" fillId="0" borderId="0" xfId="0" applyNumberFormat="1" applyFont="1" applyAlignment="1" applyProtection="1">
      <alignment horizontal="center" vertical="center"/>
      <protection/>
    </xf>
    <xf numFmtId="174" fontId="14" fillId="0" borderId="0" xfId="0" applyNumberFormat="1" applyFont="1" applyAlignment="1" applyProtection="1" quotePrefix="1">
      <alignment horizontal="center" vertical="center"/>
      <protection/>
    </xf>
    <xf numFmtId="174" fontId="2" fillId="0" borderId="0" xfId="0" applyNumberFormat="1" applyFont="1" applyFill="1" applyBorder="1" applyAlignment="1" applyProtection="1">
      <alignment horizontal="center" vertical="center"/>
      <protection/>
    </xf>
    <xf numFmtId="1" fontId="13" fillId="0" borderId="0" xfId="0" applyNumberFormat="1" applyFont="1" applyAlignment="1" applyProtection="1">
      <alignment horizontal="center" vertical="center" wrapText="1"/>
      <protection/>
    </xf>
    <xf numFmtId="1" fontId="9" fillId="0" borderId="0"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174" fontId="14" fillId="0" borderId="0" xfId="0" applyNumberFormat="1" applyFont="1" applyFill="1" applyAlignment="1" applyProtection="1">
      <alignment horizontal="center" vertical="center"/>
      <protection/>
    </xf>
    <xf numFmtId="174" fontId="14" fillId="0" borderId="0" xfId="0" applyNumberFormat="1" applyFont="1" applyAlignment="1" applyProtection="1">
      <alignment horizontal="center" vertical="center"/>
      <protection/>
    </xf>
    <xf numFmtId="49" fontId="9" fillId="0" borderId="0" xfId="0" applyNumberFormat="1" applyFont="1" applyFill="1" applyAlignment="1" applyProtection="1" quotePrefix="1">
      <alignment horizontal="center" vertical="center"/>
      <protection/>
    </xf>
    <xf numFmtId="0" fontId="16" fillId="0" borderId="0" xfId="0" applyNumberFormat="1" applyFont="1" applyFill="1" applyBorder="1" applyAlignment="1" applyProtection="1">
      <alignment horizontal="center" vertical="center" wrapText="1"/>
      <protection/>
    </xf>
    <xf numFmtId="49" fontId="9" fillId="0" borderId="0" xfId="0" applyNumberFormat="1" applyFont="1" applyAlignment="1" applyProtection="1" quotePrefix="1">
      <alignment horizontal="center" vertical="center"/>
      <protection/>
    </xf>
    <xf numFmtId="174" fontId="14" fillId="0" borderId="0" xfId="0" applyNumberFormat="1" applyFont="1" applyFill="1" applyAlignment="1" applyProtection="1">
      <alignment horizontal="center" vertical="center"/>
      <protection/>
    </xf>
    <xf numFmtId="0" fontId="14" fillId="0" borderId="0" xfId="0" applyNumberFormat="1" applyFont="1" applyAlignment="1" applyProtection="1">
      <alignment horizontal="center" vertical="center" wrapText="1"/>
      <protection/>
    </xf>
    <xf numFmtId="174" fontId="9" fillId="0" borderId="0" xfId="0" applyNumberFormat="1" applyFont="1" applyAlignment="1" applyProtection="1">
      <alignment horizontal="center" vertical="center"/>
      <protection/>
    </xf>
    <xf numFmtId="1" fontId="13"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13" fillId="0" borderId="0" xfId="0" applyNumberFormat="1" applyFont="1" applyAlignment="1" applyProtection="1" quotePrefix="1">
      <alignment horizontal="center" vertical="center"/>
      <protection/>
    </xf>
    <xf numFmtId="175" fontId="8" fillId="0" borderId="0" xfId="56" applyNumberFormat="1" applyFont="1" applyBorder="1" applyAlignment="1" applyProtection="1">
      <alignment horizontal="center" vertical="top" wrapText="1"/>
      <protection/>
    </xf>
    <xf numFmtId="175" fontId="7" fillId="0" borderId="0" xfId="0" applyNumberFormat="1" applyFont="1" applyAlignment="1" applyProtection="1">
      <alignment horizontal="center" vertical="top" wrapText="1"/>
      <protection/>
    </xf>
    <xf numFmtId="175" fontId="7" fillId="0" borderId="0" xfId="60" applyNumberFormat="1" applyFont="1" applyBorder="1" applyAlignment="1" applyProtection="1">
      <alignment horizontal="center" wrapText="1"/>
      <protection/>
    </xf>
    <xf numFmtId="175" fontId="8" fillId="0" borderId="15" xfId="56" applyNumberFormat="1" applyFont="1" applyBorder="1" applyAlignment="1" applyProtection="1">
      <alignment horizontal="center" vertical="top" wrapText="1"/>
      <protection/>
    </xf>
    <xf numFmtId="0" fontId="9" fillId="0" borderId="19" xfId="0" applyNumberFormat="1" applyFont="1" applyFill="1" applyBorder="1" applyAlignment="1" applyProtection="1">
      <alignment vertical="top" wrapText="1"/>
      <protection/>
    </xf>
    <xf numFmtId="4" fontId="0" fillId="0" borderId="0" xfId="0" applyNumberFormat="1" applyFont="1" applyAlignment="1" applyProtection="1">
      <alignment horizontal="center"/>
      <protection/>
    </xf>
    <xf numFmtId="10" fontId="7" fillId="0" borderId="0" xfId="60" applyNumberFormat="1" applyFont="1" applyBorder="1" applyAlignment="1" applyProtection="1">
      <alignment horizontal="center" wrapText="1"/>
      <protection/>
    </xf>
    <xf numFmtId="2" fontId="8" fillId="0" borderId="20" xfId="85" applyNumberFormat="1" applyFont="1" applyBorder="1" applyAlignment="1" applyProtection="1">
      <alignment horizontal="center" vertical="top" wrapText="1"/>
      <protection/>
    </xf>
    <xf numFmtId="0" fontId="15" fillId="0" borderId="0" xfId="85" applyNumberFormat="1" applyFont="1" applyFill="1" applyBorder="1" applyAlignment="1" applyProtection="1">
      <alignment horizontal="center" vertical="center"/>
      <protection/>
    </xf>
    <xf numFmtId="0" fontId="16" fillId="0" borderId="10" xfId="85" applyNumberFormat="1" applyFont="1" applyFill="1" applyBorder="1" applyAlignment="1" applyProtection="1">
      <alignment horizontal="center"/>
      <protection/>
    </xf>
    <xf numFmtId="0" fontId="17" fillId="0" borderId="11" xfId="85" applyNumberFormat="1" applyFont="1" applyFill="1" applyBorder="1" applyAlignment="1" applyProtection="1">
      <alignment horizontal="center" vertical="top" wrapText="1"/>
      <protection/>
    </xf>
    <xf numFmtId="0" fontId="0" fillId="0" borderId="0" xfId="85" applyNumberFormat="1" applyFont="1" applyFill="1" applyAlignment="1" applyProtection="1">
      <alignment horizontal="center"/>
      <protection/>
    </xf>
    <xf numFmtId="0" fontId="2" fillId="0" borderId="0" xfId="85" applyNumberFormat="1" applyFont="1" applyFill="1" applyBorder="1" applyAlignment="1" applyProtection="1">
      <alignment horizontal="center"/>
      <protection/>
    </xf>
    <xf numFmtId="0" fontId="12" fillId="0" borderId="0" xfId="85" applyNumberFormat="1" applyFont="1" applyAlignment="1" applyProtection="1">
      <alignment horizontal="center"/>
      <protection/>
    </xf>
    <xf numFmtId="0" fontId="7" fillId="0" borderId="0" xfId="85" applyNumberFormat="1" applyFont="1" applyFill="1" applyBorder="1" applyAlignment="1" applyProtection="1">
      <alignment horizontal="center"/>
      <protection/>
    </xf>
    <xf numFmtId="0" fontId="8" fillId="0" borderId="0" xfId="85" applyNumberFormat="1" applyFont="1" applyFill="1" applyBorder="1" applyAlignment="1" applyProtection="1">
      <alignment horizontal="center" wrapText="1"/>
      <protection/>
    </xf>
    <xf numFmtId="2" fontId="0" fillId="0" borderId="0" xfId="85" applyNumberFormat="1" applyFont="1" applyFill="1" applyAlignment="1" applyProtection="1">
      <alignment horizontal="center"/>
      <protection/>
    </xf>
    <xf numFmtId="2" fontId="7" fillId="0" borderId="0" xfId="85" applyNumberFormat="1" applyFont="1" applyFill="1" applyAlignment="1" applyProtection="1">
      <alignment horizontal="center" wrapText="1"/>
      <protection/>
    </xf>
    <xf numFmtId="2" fontId="8" fillId="0" borderId="20" xfId="85" applyNumberFormat="1" applyFont="1" applyFill="1" applyBorder="1" applyAlignment="1" applyProtection="1">
      <alignment horizontal="center"/>
      <protection/>
    </xf>
    <xf numFmtId="2" fontId="0" fillId="0" borderId="0" xfId="85" applyNumberFormat="1" applyFont="1" applyFill="1" applyBorder="1" applyAlignment="1" applyProtection="1">
      <alignment horizontal="center"/>
      <protection/>
    </xf>
    <xf numFmtId="2" fontId="0" fillId="0" borderId="0" xfId="85" applyNumberFormat="1" applyFont="1" applyAlignment="1" applyProtection="1">
      <alignment horizontal="center"/>
      <protection/>
    </xf>
    <xf numFmtId="2" fontId="7" fillId="0" borderId="0" xfId="85" applyNumberFormat="1" applyFont="1" applyFill="1" applyBorder="1" applyAlignment="1" applyProtection="1">
      <alignment horizontal="center"/>
      <protection/>
    </xf>
    <xf numFmtId="2" fontId="0" fillId="0" borderId="0" xfId="85" applyNumberFormat="1" applyFont="1" applyFill="1" applyAlignment="1" applyProtection="1">
      <alignment horizontal="center" shrinkToFit="1"/>
      <protection/>
    </xf>
    <xf numFmtId="2" fontId="8" fillId="0" borderId="0" xfId="85" applyNumberFormat="1" applyFont="1" applyFill="1" applyBorder="1" applyAlignment="1" applyProtection="1">
      <alignment horizontal="center"/>
      <protection/>
    </xf>
    <xf numFmtId="2" fontId="5" fillId="0" borderId="20" xfId="85" applyNumberFormat="1" applyFont="1" applyFill="1" applyBorder="1" applyAlignment="1" applyProtection="1">
      <alignment horizontal="center"/>
      <protection/>
    </xf>
    <xf numFmtId="2" fontId="7" fillId="0" borderId="0" xfId="85" applyNumberFormat="1" applyFont="1" applyBorder="1" applyAlignment="1" applyProtection="1">
      <alignment horizontal="center" vertical="top" wrapText="1"/>
      <protection/>
    </xf>
    <xf numFmtId="2" fontId="7" fillId="0" borderId="0" xfId="85" applyNumberFormat="1" applyFont="1" applyBorder="1" applyAlignment="1" applyProtection="1">
      <alignment horizontal="center" wrapText="1"/>
      <protection/>
    </xf>
    <xf numFmtId="2" fontId="8" fillId="0" borderId="0" xfId="85" applyNumberFormat="1" applyFont="1" applyFill="1" applyBorder="1" applyAlignment="1" applyProtection="1">
      <alignment horizontal="center" wrapText="1"/>
      <protection/>
    </xf>
    <xf numFmtId="2" fontId="7" fillId="0" borderId="21" xfId="85" applyNumberFormat="1" applyFont="1" applyFill="1" applyBorder="1" applyAlignment="1" applyProtection="1">
      <alignment horizontal="center"/>
      <protection/>
    </xf>
    <xf numFmtId="2" fontId="7" fillId="0" borderId="22" xfId="85" applyNumberFormat="1" applyFont="1" applyFill="1" applyBorder="1" applyAlignment="1" applyProtection="1">
      <alignment horizontal="center"/>
      <protection/>
    </xf>
    <xf numFmtId="2" fontId="7" fillId="0" borderId="23" xfId="85" applyNumberFormat="1" applyFont="1" applyFill="1" applyBorder="1" applyAlignment="1" applyProtection="1">
      <alignment horizontal="center"/>
      <protection/>
    </xf>
    <xf numFmtId="0" fontId="12" fillId="0" borderId="0" xfId="85" applyNumberFormat="1" applyFont="1" applyFill="1" applyBorder="1" applyAlignment="1" applyProtection="1">
      <alignment horizontal="center" wrapText="1"/>
      <protection/>
    </xf>
    <xf numFmtId="0" fontId="10" fillId="0" borderId="0" xfId="85" applyNumberFormat="1" applyFont="1" applyFill="1" applyBorder="1" applyAlignment="1" applyProtection="1">
      <alignment horizontal="center"/>
      <protection/>
    </xf>
    <xf numFmtId="2" fontId="0" fillId="0" borderId="0" xfId="0" applyNumberFormat="1" applyFont="1" applyAlignment="1" applyProtection="1">
      <alignment horizontal="center"/>
      <protection/>
    </xf>
    <xf numFmtId="2" fontId="0" fillId="0" borderId="0" xfId="0" applyNumberFormat="1" applyFont="1" applyFill="1" applyBorder="1" applyAlignment="1" applyProtection="1">
      <alignment horizontal="center"/>
      <protection/>
    </xf>
    <xf numFmtId="2" fontId="7" fillId="0" borderId="15" xfId="0" applyNumberFormat="1" applyFont="1" applyFill="1" applyBorder="1" applyAlignment="1" applyProtection="1">
      <alignment horizontal="center"/>
      <protection/>
    </xf>
    <xf numFmtId="2" fontId="15" fillId="0" borderId="0" xfId="0" applyNumberFormat="1" applyFont="1" applyFill="1" applyBorder="1" applyAlignment="1" applyProtection="1">
      <alignment horizontal="center" vertical="center"/>
      <protection/>
    </xf>
    <xf numFmtId="2" fontId="15" fillId="0" borderId="10" xfId="0" applyNumberFormat="1" applyFont="1" applyFill="1" applyBorder="1" applyAlignment="1" applyProtection="1">
      <alignment horizontal="center" vertical="center"/>
      <protection/>
    </xf>
    <xf numFmtId="2" fontId="17" fillId="0" borderId="11"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2" fontId="10" fillId="0" borderId="0" xfId="0" applyNumberFormat="1" applyFont="1" applyAlignment="1" applyProtection="1">
      <alignment horizontal="center"/>
      <protection/>
    </xf>
    <xf numFmtId="2" fontId="0" fillId="0" borderId="15" xfId="0" applyNumberFormat="1" applyFont="1" applyFill="1" applyBorder="1" applyAlignment="1" applyProtection="1">
      <alignment horizontal="center"/>
      <protection/>
    </xf>
    <xf numFmtId="2" fontId="8" fillId="0" borderId="0" xfId="56" applyNumberFormat="1" applyFont="1" applyBorder="1" applyAlignment="1" applyProtection="1">
      <alignment horizontal="center" vertical="top" wrapText="1"/>
      <protection/>
    </xf>
    <xf numFmtId="2" fontId="7" fillId="0" borderId="0" xfId="56" applyNumberFormat="1" applyFont="1" applyBorder="1" applyAlignment="1" applyProtection="1">
      <alignment horizontal="center" vertical="top" wrapText="1"/>
      <protection/>
    </xf>
    <xf numFmtId="2" fontId="7" fillId="0" borderId="0" xfId="0" applyNumberFormat="1" applyFont="1" applyAlignment="1" applyProtection="1">
      <alignment horizontal="center" wrapText="1"/>
      <protection/>
    </xf>
    <xf numFmtId="2" fontId="8" fillId="0" borderId="15" xfId="56" applyNumberFormat="1" applyFont="1" applyBorder="1" applyAlignment="1" applyProtection="1">
      <alignment horizontal="center" vertical="top" wrapText="1"/>
      <protection/>
    </xf>
    <xf numFmtId="2" fontId="27" fillId="0" borderId="0" xfId="47" applyNumberFormat="1" applyFont="1" applyFill="1" applyAlignment="1" applyProtection="1">
      <alignment horizontal="center" vertical="top" wrapText="1"/>
      <protection/>
    </xf>
    <xf numFmtId="2" fontId="7" fillId="0" borderId="24" xfId="0" applyNumberFormat="1" applyFont="1" applyFill="1" applyBorder="1" applyAlignment="1" applyProtection="1">
      <alignment horizontal="center"/>
      <protection/>
    </xf>
    <xf numFmtId="2" fontId="7" fillId="0" borderId="25" xfId="0" applyNumberFormat="1" applyFont="1" applyFill="1" applyBorder="1" applyAlignment="1" applyProtection="1">
      <alignment horizontal="center"/>
      <protection/>
    </xf>
    <xf numFmtId="2" fontId="7" fillId="0" borderId="26" xfId="0" applyNumberFormat="1" applyFont="1" applyFill="1" applyBorder="1" applyAlignment="1" applyProtection="1">
      <alignment horizontal="center"/>
      <protection/>
    </xf>
    <xf numFmtId="2" fontId="7" fillId="0" borderId="27" xfId="0" applyNumberFormat="1" applyFont="1" applyFill="1" applyBorder="1" applyAlignment="1" applyProtection="1">
      <alignment horizontal="center"/>
      <protection/>
    </xf>
    <xf numFmtId="2" fontId="10" fillId="0" borderId="0" xfId="0" applyNumberFormat="1" applyFont="1" applyFill="1" applyBorder="1" applyAlignment="1" applyProtection="1">
      <alignment horizontal="center"/>
      <protection/>
    </xf>
    <xf numFmtId="2" fontId="12" fillId="0" borderId="0" xfId="0" applyNumberFormat="1" applyFont="1" applyFill="1" applyBorder="1" applyAlignment="1" applyProtection="1">
      <alignment horizontal="center" wrapText="1"/>
      <protection/>
    </xf>
    <xf numFmtId="0" fontId="8" fillId="0" borderId="20" xfId="85" applyNumberFormat="1" applyFont="1" applyFill="1" applyBorder="1" applyAlignment="1" applyProtection="1">
      <alignment horizontal="center"/>
      <protection/>
    </xf>
    <xf numFmtId="0" fontId="7" fillId="0" borderId="28" xfId="85" applyNumberFormat="1" applyFont="1" applyFill="1" applyBorder="1" applyAlignment="1" applyProtection="1">
      <alignment horizontal="center"/>
      <protection/>
    </xf>
    <xf numFmtId="2" fontId="19" fillId="0" borderId="21" xfId="85" applyNumberFormat="1" applyFont="1" applyFill="1" applyBorder="1" applyAlignment="1" applyProtection="1">
      <alignment horizontal="center"/>
      <protection/>
    </xf>
    <xf numFmtId="2" fontId="7" fillId="0" borderId="0" xfId="0" applyNumberFormat="1" applyFont="1" applyFill="1" applyBorder="1" applyAlignment="1" applyProtection="1">
      <alignment horizontal="center"/>
      <protection locked="0"/>
    </xf>
    <xf numFmtId="0" fontId="8" fillId="0" borderId="0" xfId="0" applyFont="1" applyAlignment="1">
      <alignment/>
    </xf>
    <xf numFmtId="1" fontId="12" fillId="0" borderId="0" xfId="0" applyNumberFormat="1" applyFont="1" applyFill="1" applyBorder="1" applyAlignment="1" applyProtection="1">
      <alignment horizontal="center" vertical="top" wrapText="1"/>
      <protection/>
    </xf>
    <xf numFmtId="187" fontId="10" fillId="0" borderId="0" xfId="85" applyNumberFormat="1" applyFont="1" applyFill="1" applyBorder="1" applyAlignment="1" applyProtection="1">
      <alignment horizontal="center"/>
      <protection/>
    </xf>
    <xf numFmtId="174" fontId="0" fillId="0" borderId="0" xfId="0" applyNumberFormat="1" applyFont="1" applyFill="1" applyAlignment="1" applyProtection="1">
      <alignment horizontal="center" shrinkToFit="1"/>
      <protection/>
    </xf>
    <xf numFmtId="0" fontId="0" fillId="0" borderId="0" xfId="0" applyNumberFormat="1" applyFont="1" applyFill="1" applyAlignment="1" applyProtection="1">
      <alignment wrapText="1"/>
      <protection/>
    </xf>
    <xf numFmtId="172" fontId="0" fillId="0" borderId="0" xfId="0" applyNumberFormat="1" applyFont="1" applyFill="1" applyAlignment="1" applyProtection="1">
      <alignment horizontal="right" shrinkToFit="1"/>
      <protection/>
    </xf>
    <xf numFmtId="173" fontId="0" fillId="0" borderId="0" xfId="0" applyNumberFormat="1" applyFont="1" applyFill="1" applyAlignment="1" applyProtection="1">
      <alignment horizontal="right" shrinkToFit="1"/>
      <protection/>
    </xf>
    <xf numFmtId="174" fontId="0" fillId="0" borderId="0" xfId="0" applyNumberFormat="1" applyFont="1" applyAlignment="1" applyProtection="1">
      <alignment horizontal="center" shrinkToFit="1"/>
      <protection/>
    </xf>
    <xf numFmtId="0" fontId="0" fillId="0" borderId="0" xfId="0" applyNumberFormat="1" applyFont="1" applyFill="1" applyAlignment="1" applyProtection="1" quotePrefix="1">
      <alignment wrapText="1"/>
      <protection/>
    </xf>
    <xf numFmtId="4" fontId="7" fillId="0" borderId="0" xfId="0" applyNumberFormat="1" applyFont="1" applyFill="1" applyBorder="1" applyAlignment="1" applyProtection="1">
      <alignment horizontal="center"/>
      <protection locked="0"/>
    </xf>
    <xf numFmtId="2" fontId="31" fillId="0" borderId="0" xfId="0" applyNumberFormat="1" applyFont="1" applyFill="1" applyBorder="1" applyAlignment="1" applyProtection="1">
      <alignment horizontal="center"/>
      <protection/>
    </xf>
    <xf numFmtId="0" fontId="17" fillId="0" borderId="0" xfId="0" applyNumberFormat="1" applyFont="1" applyFill="1" applyAlignment="1" applyProtection="1">
      <alignment horizontal="center"/>
      <protection/>
    </xf>
    <xf numFmtId="0" fontId="10" fillId="0" borderId="0" xfId="0" applyFont="1" applyAlignment="1" applyProtection="1">
      <alignment horizontal="center" vertical="center" wrapText="1"/>
      <protection/>
    </xf>
    <xf numFmtId="1" fontId="7" fillId="0" borderId="0" xfId="0" applyNumberFormat="1" applyFont="1" applyFill="1" applyBorder="1" applyAlignment="1" applyProtection="1">
      <alignment horizontal="center" vertical="top" wrapText="1"/>
      <protection/>
    </xf>
    <xf numFmtId="1" fontId="8" fillId="0" borderId="0" xfId="0" applyNumberFormat="1" applyFont="1" applyFill="1" applyBorder="1" applyAlignment="1" applyProtection="1">
      <alignment horizontal="center" vertical="top" wrapText="1"/>
      <protection/>
    </xf>
    <xf numFmtId="171" fontId="19" fillId="0" borderId="0" xfId="85" applyFont="1" applyFill="1" applyBorder="1" applyAlignment="1" applyProtection="1" quotePrefix="1">
      <alignment horizontal="center" wrapText="1"/>
      <protection/>
    </xf>
    <xf numFmtId="0" fontId="7"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vertical="top" wrapText="1"/>
      <protection/>
    </xf>
    <xf numFmtId="178" fontId="19" fillId="0" borderId="0" xfId="85" applyNumberFormat="1" applyFont="1" applyFill="1" applyBorder="1" applyAlignment="1" applyProtection="1" quotePrefix="1">
      <alignment horizontal="center" wrapText="1"/>
      <protection/>
    </xf>
    <xf numFmtId="1" fontId="24" fillId="0" borderId="0" xfId="0" applyNumberFormat="1" applyFont="1" applyAlignment="1" applyProtection="1">
      <alignment horizontal="center"/>
      <protection/>
    </xf>
    <xf numFmtId="2" fontId="10" fillId="0" borderId="0" xfId="0" applyNumberFormat="1" applyFont="1" applyFill="1" applyBorder="1" applyAlignment="1" applyProtection="1">
      <alignment horizontal="center" vertical="top" wrapText="1"/>
      <protection/>
    </xf>
    <xf numFmtId="1" fontId="10" fillId="0" borderId="0" xfId="0" applyNumberFormat="1" applyFont="1" applyFill="1" applyBorder="1" applyAlignment="1" applyProtection="1">
      <alignment horizontal="center" vertical="top" wrapText="1"/>
      <protection/>
    </xf>
    <xf numFmtId="0" fontId="7" fillId="0" borderId="0" xfId="58" applyFont="1" applyFill="1" applyAlignment="1" applyProtection="1">
      <alignment wrapText="1"/>
      <protection/>
    </xf>
    <xf numFmtId="0" fontId="7" fillId="0" borderId="0" xfId="58" applyFont="1" applyFill="1" applyAlignment="1" applyProtection="1">
      <alignment horizontal="center" wrapText="1"/>
      <protection/>
    </xf>
    <xf numFmtId="4" fontId="7" fillId="0" borderId="0" xfId="58" applyNumberFormat="1" applyFont="1" applyFill="1" applyAlignment="1" applyProtection="1">
      <alignment horizontal="center" wrapText="1"/>
      <protection/>
    </xf>
    <xf numFmtId="187" fontId="7" fillId="0" borderId="0" xfId="58" applyNumberFormat="1" applyFont="1" applyFill="1" applyAlignment="1" applyProtection="1">
      <alignment horizontal="center" wrapText="1"/>
      <protection/>
    </xf>
    <xf numFmtId="0" fontId="7" fillId="0" borderId="0" xfId="58" applyFont="1" applyFill="1" applyAlignment="1" applyProtection="1">
      <alignment horizontal="left" wrapText="1"/>
      <protection/>
    </xf>
    <xf numFmtId="0" fontId="7" fillId="0" borderId="0" xfId="58" applyFont="1" applyFill="1" applyAlignment="1" applyProtection="1" quotePrefix="1">
      <alignment horizontal="center" wrapText="1"/>
      <protection/>
    </xf>
    <xf numFmtId="0" fontId="8" fillId="0" borderId="0" xfId="46" applyFont="1" applyFill="1" applyAlignment="1" applyProtection="1">
      <alignment wrapText="1"/>
      <protection/>
    </xf>
    <xf numFmtId="0" fontId="7" fillId="0" borderId="0" xfId="46" applyFont="1" applyFill="1" applyAlignment="1" applyProtection="1">
      <alignment wrapText="1"/>
      <protection/>
    </xf>
    <xf numFmtId="0" fontId="7" fillId="0" borderId="0" xfId="46" applyFont="1" applyFill="1" applyAlignment="1" applyProtection="1">
      <alignment horizontal="center"/>
      <protection/>
    </xf>
    <xf numFmtId="4" fontId="7" fillId="0" borderId="0" xfId="46" applyNumberFormat="1" applyFont="1" applyFill="1" applyAlignment="1" applyProtection="1">
      <alignment horizontal="center"/>
      <protection/>
    </xf>
    <xf numFmtId="2" fontId="7" fillId="0" borderId="0" xfId="46" applyNumberFormat="1" applyFont="1" applyFill="1" applyAlignment="1" applyProtection="1">
      <alignment horizontal="center"/>
      <protection/>
    </xf>
    <xf numFmtId="172" fontId="7" fillId="0" borderId="0" xfId="58" applyNumberFormat="1"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Fill="1" applyAlignment="1" applyProtection="1">
      <alignment vertical="top" wrapText="1"/>
      <protection locked="0"/>
    </xf>
    <xf numFmtId="2" fontId="31" fillId="33" borderId="0" xfId="0" applyNumberFormat="1" applyFont="1" applyFill="1" applyBorder="1" applyAlignment="1" applyProtection="1">
      <alignment horizontal="center"/>
      <protection locked="0"/>
    </xf>
    <xf numFmtId="2" fontId="7" fillId="33" borderId="0" xfId="0" applyNumberFormat="1" applyFont="1" applyFill="1" applyBorder="1" applyAlignment="1" applyProtection="1">
      <alignment horizontal="center"/>
      <protection locked="0"/>
    </xf>
    <xf numFmtId="2" fontId="7" fillId="33" borderId="0" xfId="85" applyNumberFormat="1" applyFont="1" applyFill="1" applyAlignment="1" applyProtection="1">
      <alignment horizontal="center" wrapText="1"/>
      <protection locked="0"/>
    </xf>
    <xf numFmtId="2" fontId="31" fillId="33" borderId="0" xfId="85" applyNumberFormat="1" applyFont="1" applyFill="1" applyAlignment="1" applyProtection="1">
      <alignment horizontal="center" wrapText="1"/>
      <protection locked="0"/>
    </xf>
    <xf numFmtId="2" fontId="0" fillId="33" borderId="0" xfId="0" applyNumberFormat="1" applyFont="1" applyFill="1" applyAlignment="1" applyProtection="1">
      <alignment horizontal="center"/>
      <protection locked="0"/>
    </xf>
    <xf numFmtId="173" fontId="0" fillId="33" borderId="0" xfId="0" applyNumberFormat="1" applyFont="1" applyFill="1" applyAlignment="1" applyProtection="1">
      <alignment horizontal="right" shrinkToFit="1"/>
      <protection locked="0"/>
    </xf>
    <xf numFmtId="4" fontId="7" fillId="33" borderId="0" xfId="0" applyNumberFormat="1" applyFont="1" applyFill="1" applyBorder="1" applyAlignment="1" applyProtection="1">
      <alignment horizontal="center"/>
      <protection locked="0"/>
    </xf>
    <xf numFmtId="4" fontId="7" fillId="33" borderId="0" xfId="46" applyNumberFormat="1" applyFont="1" applyFill="1" applyAlignment="1" applyProtection="1">
      <alignment horizontal="center"/>
      <protection locked="0"/>
    </xf>
    <xf numFmtId="171" fontId="7" fillId="33" borderId="0" xfId="85" applyFont="1" applyFill="1" applyAlignment="1" applyProtection="1">
      <alignment horizontal="center" wrapText="1"/>
      <protection locked="0"/>
    </xf>
    <xf numFmtId="2" fontId="7" fillId="33" borderId="0" xfId="56" applyNumberFormat="1" applyFont="1" applyFill="1" applyBorder="1" applyAlignment="1" applyProtection="1">
      <alignment horizontal="center" wrapText="1"/>
      <protection locked="0"/>
    </xf>
    <xf numFmtId="174" fontId="0" fillId="0" borderId="0" xfId="0" applyNumberFormat="1" applyFont="1" applyFill="1" applyAlignment="1" applyProtection="1">
      <alignment horizontal="center" vertical="center" shrinkToFit="1"/>
      <protection locked="0"/>
    </xf>
    <xf numFmtId="0" fontId="0" fillId="0" borderId="0" xfId="0" applyNumberFormat="1" applyFont="1" applyFill="1" applyAlignment="1" applyProtection="1">
      <alignment horizontal="center"/>
      <protection locked="0"/>
    </xf>
    <xf numFmtId="172" fontId="0" fillId="0" borderId="0" xfId="0" applyNumberFormat="1" applyFont="1" applyFill="1" applyAlignment="1" applyProtection="1">
      <alignment horizontal="center" shrinkToFit="1"/>
      <protection locked="0"/>
    </xf>
    <xf numFmtId="173" fontId="0" fillId="0" borderId="0" xfId="0" applyNumberFormat="1" applyFont="1" applyFill="1" applyAlignment="1" applyProtection="1">
      <alignment horizontal="center" shrinkToFit="1"/>
      <protection locked="0"/>
    </xf>
    <xf numFmtId="0" fontId="0" fillId="0" borderId="0" xfId="0" applyNumberFormat="1" applyFont="1" applyFill="1" applyAlignment="1" applyProtection="1" quotePrefix="1">
      <alignment vertical="top" wrapText="1"/>
      <protection locked="0"/>
    </xf>
    <xf numFmtId="4" fontId="0" fillId="33" borderId="0" xfId="0" applyNumberFormat="1" applyFont="1" applyFill="1" applyBorder="1" applyAlignment="1" applyProtection="1">
      <alignment horizontal="center"/>
      <protection locked="0"/>
    </xf>
    <xf numFmtId="0" fontId="0" fillId="0" borderId="0" xfId="0" applyNumberFormat="1" applyFont="1" applyAlignment="1" applyProtection="1">
      <alignment vertical="top" wrapText="1"/>
      <protection locked="0"/>
    </xf>
    <xf numFmtId="0" fontId="0" fillId="0" borderId="0" xfId="53" applyNumberFormat="1" applyFont="1" applyAlignment="1" applyProtection="1">
      <alignment wrapText="1"/>
      <protection/>
    </xf>
    <xf numFmtId="2" fontId="7" fillId="0" borderId="0" xfId="85" applyNumberFormat="1" applyFont="1" applyFill="1" applyAlignment="1" applyProtection="1">
      <alignment horizontal="center" wrapText="1"/>
      <protection locked="0"/>
    </xf>
    <xf numFmtId="174" fontId="0" fillId="0" borderId="0" xfId="53" applyNumberFormat="1" applyFont="1" applyAlignment="1" applyProtection="1">
      <alignment horizontal="center" vertical="center" shrinkToFit="1"/>
      <protection/>
    </xf>
    <xf numFmtId="0" fontId="14" fillId="0" borderId="0" xfId="53" applyNumberFormat="1" applyFont="1" applyAlignment="1" applyProtection="1">
      <alignment wrapText="1"/>
      <protection/>
    </xf>
    <xf numFmtId="0" fontId="0" fillId="0" borderId="0" xfId="53" applyNumberFormat="1" applyFont="1" applyFill="1" applyAlignment="1" applyProtection="1">
      <alignment horizontal="center"/>
      <protection/>
    </xf>
    <xf numFmtId="172" fontId="0" fillId="0" borderId="0" xfId="53" applyNumberFormat="1" applyFont="1" applyFill="1" applyAlignment="1" applyProtection="1">
      <alignment horizontal="right" shrinkToFit="1"/>
      <protection/>
    </xf>
    <xf numFmtId="173" fontId="0" fillId="0" borderId="0" xfId="53" applyNumberFormat="1" applyFont="1" applyFill="1" applyAlignment="1" applyProtection="1">
      <alignment horizontal="right" shrinkToFit="1"/>
      <protection/>
    </xf>
    <xf numFmtId="0" fontId="14" fillId="0" borderId="0" xfId="0" applyNumberFormat="1" applyFont="1" applyAlignment="1" applyProtection="1">
      <alignment wrapText="1"/>
      <protection/>
    </xf>
    <xf numFmtId="0" fontId="0" fillId="0" borderId="0" xfId="53" applyNumberFormat="1" applyFont="1" applyAlignment="1" applyProtection="1">
      <alignment horizontal="center"/>
      <protection/>
    </xf>
    <xf numFmtId="0" fontId="0" fillId="0" borderId="0" xfId="53" applyFont="1" applyAlignment="1" applyProtection="1">
      <alignment horizontal="right"/>
      <protection/>
    </xf>
    <xf numFmtId="173" fontId="0" fillId="0" borderId="0" xfId="53" applyNumberFormat="1" applyFont="1" applyAlignment="1" applyProtection="1">
      <alignment horizontal="right"/>
      <protection/>
    </xf>
    <xf numFmtId="0" fontId="0" fillId="0" borderId="0" xfId="53" applyNumberFormat="1" applyFont="1" applyFill="1" applyAlignment="1" applyProtection="1">
      <alignment/>
      <protection/>
    </xf>
    <xf numFmtId="174" fontId="0" fillId="0" borderId="0" xfId="53" applyNumberFormat="1" applyFont="1" applyFill="1" applyAlignment="1" applyProtection="1">
      <alignment horizontal="center" vertical="center" shrinkToFit="1"/>
      <protection/>
    </xf>
    <xf numFmtId="0" fontId="0" fillId="0" borderId="0" xfId="53" applyNumberFormat="1" applyFont="1" applyFill="1" applyAlignment="1" applyProtection="1">
      <alignment wrapText="1"/>
      <protection/>
    </xf>
    <xf numFmtId="173" fontId="0" fillId="33" borderId="0" xfId="53" applyNumberFormat="1" applyFont="1" applyFill="1" applyAlignment="1" applyProtection="1">
      <alignment horizontal="right" shrinkToFit="1"/>
      <protection locked="0"/>
    </xf>
    <xf numFmtId="0" fontId="0" fillId="0" borderId="0" xfId="53" applyNumberFormat="1" applyFont="1" applyFill="1" applyAlignment="1" applyProtection="1" quotePrefix="1">
      <alignment wrapText="1"/>
      <protection/>
    </xf>
    <xf numFmtId="173" fontId="0" fillId="0" borderId="0" xfId="0" applyNumberFormat="1" applyFont="1" applyFill="1" applyAlignment="1" applyProtection="1">
      <alignment horizontal="right" shrinkToFit="1"/>
      <protection locked="0"/>
    </xf>
    <xf numFmtId="0" fontId="7" fillId="0" borderId="0" xfId="0" applyNumberFormat="1" applyFont="1" applyFill="1" applyBorder="1" applyAlignment="1" applyProtection="1">
      <alignment horizontal="left" vertical="center" wrapText="1"/>
      <protection/>
    </xf>
    <xf numFmtId="0" fontId="7" fillId="0" borderId="0" xfId="0" applyFont="1" applyAlignment="1">
      <alignment/>
    </xf>
    <xf numFmtId="0" fontId="0" fillId="0" borderId="0" xfId="0" applyNumberFormat="1" applyFont="1" applyAlignment="1" applyProtection="1">
      <alignment horizontal="center"/>
      <protection/>
    </xf>
    <xf numFmtId="187" fontId="0" fillId="0" borderId="0" xfId="0" applyNumberFormat="1" applyFont="1" applyAlignment="1" applyProtection="1">
      <alignment horizontal="center"/>
      <protection/>
    </xf>
    <xf numFmtId="0" fontId="31" fillId="0" borderId="0" xfId="0" applyNumberFormat="1" applyFont="1" applyFill="1" applyBorder="1" applyAlignment="1" applyProtection="1" quotePrefix="1">
      <alignment horizontal="left" vertical="top" wrapText="1"/>
      <protection hidden="1"/>
    </xf>
    <xf numFmtId="0" fontId="31" fillId="0" borderId="0" xfId="0" applyNumberFormat="1" applyFont="1" applyFill="1" applyBorder="1" applyAlignment="1" applyProtection="1">
      <alignment horizontal="right" wrapText="1"/>
      <protection hidden="1"/>
    </xf>
    <xf numFmtId="4" fontId="7" fillId="0" borderId="0" xfId="83" applyNumberFormat="1" applyFont="1" applyFill="1" applyBorder="1" applyAlignment="1" applyProtection="1">
      <alignment horizontal="right"/>
      <protection hidden="1"/>
    </xf>
    <xf numFmtId="0" fontId="0" fillId="0" borderId="0" xfId="0" applyFont="1" applyAlignment="1">
      <alignment vertical="center" wrapText="1"/>
    </xf>
    <xf numFmtId="0" fontId="0" fillId="0" borderId="0" xfId="0" applyFont="1" applyAlignment="1">
      <alignment wrapText="1"/>
    </xf>
    <xf numFmtId="0" fontId="14" fillId="0" borderId="0" xfId="0" applyFont="1" applyAlignment="1">
      <alignment wrapText="1"/>
    </xf>
    <xf numFmtId="0" fontId="7" fillId="0" borderId="0" xfId="0" applyFont="1" applyAlignment="1">
      <alignment horizontal="left" vertical="top" wrapText="1"/>
    </xf>
    <xf numFmtId="0" fontId="0" fillId="0" borderId="0" xfId="0" applyNumberFormat="1" applyFont="1" applyFill="1" applyAlignment="1" applyProtection="1">
      <alignment horizontal="center" wrapText="1"/>
      <protection/>
    </xf>
    <xf numFmtId="0" fontId="7" fillId="0" borderId="0" xfId="58" applyFont="1" applyFill="1" applyAlignment="1" applyProtection="1" quotePrefix="1">
      <alignment horizontal="left" wrapText="1"/>
      <protection/>
    </xf>
    <xf numFmtId="0" fontId="0" fillId="0" borderId="0" xfId="0" applyNumberFormat="1" applyFont="1" applyFill="1" applyBorder="1" applyAlignment="1" applyProtection="1">
      <alignment vertical="top" wrapText="1"/>
      <protection/>
    </xf>
    <xf numFmtId="0" fontId="7" fillId="0" borderId="0" xfId="0" applyFont="1" applyAlignment="1" applyProtection="1">
      <alignment horizontal="left" vertical="top" wrapText="1"/>
      <protection/>
    </xf>
    <xf numFmtId="0" fontId="7" fillId="0" borderId="0" xfId="0" applyFont="1" applyFill="1" applyAlignment="1">
      <alignment horizontal="right" vertical="top"/>
    </xf>
    <xf numFmtId="0" fontId="7" fillId="0" borderId="0" xfId="0" applyFont="1" applyFill="1" applyAlignment="1">
      <alignment vertical="top"/>
    </xf>
    <xf numFmtId="0" fontId="7" fillId="0" borderId="0" xfId="0" applyNumberFormat="1" applyFont="1" applyFill="1" applyAlignment="1">
      <alignment vertical="top" wrapText="1"/>
    </xf>
    <xf numFmtId="2" fontId="7" fillId="0" borderId="0" xfId="0" applyNumberFormat="1" applyFont="1" applyFill="1" applyAlignment="1">
      <alignment horizontal="center"/>
    </xf>
    <xf numFmtId="4" fontId="7" fillId="0" borderId="0" xfId="0" applyNumberFormat="1" applyFont="1" applyFill="1" applyAlignment="1">
      <alignment horizontal="right"/>
    </xf>
    <xf numFmtId="4" fontId="7" fillId="0" borderId="0" xfId="0" applyNumberFormat="1" applyFont="1" applyFill="1" applyAlignment="1">
      <alignment/>
    </xf>
    <xf numFmtId="0" fontId="7" fillId="0" borderId="0" xfId="0" applyFont="1" applyFill="1" applyAlignment="1">
      <alignment/>
    </xf>
    <xf numFmtId="2" fontId="7" fillId="0" borderId="0" xfId="0" applyNumberFormat="1" applyFont="1" applyFill="1" applyAlignment="1">
      <alignment horizontal="right"/>
    </xf>
    <xf numFmtId="1" fontId="7" fillId="0" borderId="0" xfId="0" applyNumberFormat="1" applyFont="1" applyFill="1" applyAlignment="1">
      <alignment horizontal="right"/>
    </xf>
    <xf numFmtId="2" fontId="7" fillId="0" borderId="0" xfId="0" applyNumberFormat="1" applyFont="1" applyFill="1" applyAlignment="1">
      <alignment/>
    </xf>
    <xf numFmtId="1" fontId="7" fillId="0" borderId="0" xfId="0" applyNumberFormat="1" applyFont="1" applyFill="1" applyAlignment="1">
      <alignment/>
    </xf>
    <xf numFmtId="0" fontId="7" fillId="0" borderId="10" xfId="0" applyFont="1" applyFill="1" applyBorder="1" applyAlignment="1">
      <alignment horizontal="right" vertical="top"/>
    </xf>
    <xf numFmtId="0" fontId="7" fillId="0" borderId="10" xfId="0" applyFont="1" applyFill="1" applyBorder="1" applyAlignment="1">
      <alignment vertical="top"/>
    </xf>
    <xf numFmtId="0" fontId="7" fillId="0" borderId="10" xfId="0" applyNumberFormat="1" applyFont="1" applyFill="1" applyBorder="1" applyAlignment="1">
      <alignment vertical="top" wrapText="1"/>
    </xf>
    <xf numFmtId="2" fontId="7" fillId="0" borderId="10" xfId="0" applyNumberFormat="1" applyFont="1" applyFill="1" applyBorder="1" applyAlignment="1">
      <alignment horizontal="center"/>
    </xf>
    <xf numFmtId="4" fontId="7" fillId="0" borderId="10" xfId="0" applyNumberFormat="1" applyFont="1" applyFill="1" applyBorder="1" applyAlignment="1">
      <alignment horizontal="right"/>
    </xf>
    <xf numFmtId="0" fontId="9" fillId="0" borderId="0" xfId="0" applyFont="1" applyFill="1" applyBorder="1" applyAlignment="1">
      <alignment/>
    </xf>
    <xf numFmtId="2"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0" xfId="0" applyNumberFormat="1" applyFont="1" applyFill="1" applyBorder="1" applyAlignment="1">
      <alignment/>
    </xf>
    <xf numFmtId="0" fontId="9" fillId="0" borderId="0" xfId="0" applyFont="1" applyFill="1" applyAlignment="1">
      <alignment horizontal="right" vertical="top"/>
    </xf>
    <xf numFmtId="0" fontId="9" fillId="0" borderId="0" xfId="0" applyFont="1" applyFill="1" applyAlignment="1">
      <alignment vertical="top"/>
    </xf>
    <xf numFmtId="0" fontId="32" fillId="0" borderId="0" xfId="0" applyNumberFormat="1" applyFont="1" applyFill="1" applyBorder="1" applyAlignment="1" applyProtection="1">
      <alignment vertical="top" wrapText="1"/>
      <protection/>
    </xf>
    <xf numFmtId="2" fontId="9" fillId="0" borderId="0" xfId="0" applyNumberFormat="1" applyFont="1" applyFill="1" applyAlignment="1">
      <alignment horizontal="center"/>
    </xf>
    <xf numFmtId="4" fontId="9" fillId="0" borderId="0" xfId="0" applyNumberFormat="1" applyFont="1" applyFill="1" applyAlignment="1">
      <alignment horizontal="right"/>
    </xf>
    <xf numFmtId="0" fontId="9" fillId="0" borderId="0" xfId="0" applyFont="1" applyFill="1" applyAlignment="1">
      <alignment/>
    </xf>
    <xf numFmtId="2" fontId="9" fillId="0" borderId="0" xfId="0" applyNumberFormat="1" applyFont="1" applyFill="1" applyAlignment="1">
      <alignment horizontal="right"/>
    </xf>
    <xf numFmtId="1" fontId="9" fillId="0" borderId="0" xfId="0" applyNumberFormat="1" applyFont="1" applyFill="1" applyAlignment="1">
      <alignment horizontal="right"/>
    </xf>
    <xf numFmtId="1" fontId="9" fillId="0" borderId="0" xfId="0" applyNumberFormat="1" applyFont="1" applyFill="1" applyAlignment="1">
      <alignment/>
    </xf>
    <xf numFmtId="0" fontId="9" fillId="0" borderId="0" xfId="0" applyNumberFormat="1" applyFont="1" applyFill="1" applyAlignment="1">
      <alignment vertical="top" wrapText="1"/>
    </xf>
    <xf numFmtId="1" fontId="7" fillId="0" borderId="0" xfId="0" applyNumberFormat="1" applyFont="1" applyFill="1" applyAlignment="1" applyProtection="1">
      <alignment horizontal="right" vertical="top" wrapText="1"/>
      <protection locked="0"/>
    </xf>
    <xf numFmtId="1" fontId="7" fillId="0" borderId="0" xfId="0" applyNumberFormat="1" applyFont="1" applyFill="1" applyAlignment="1" applyProtection="1">
      <alignment horizontal="left" vertical="top" wrapText="1"/>
      <protection locked="0"/>
    </xf>
    <xf numFmtId="0" fontId="7" fillId="0" borderId="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right" wrapText="1"/>
      <protection locked="0"/>
    </xf>
    <xf numFmtId="4" fontId="7" fillId="0" borderId="0" xfId="0" applyNumberFormat="1" applyFont="1" applyFill="1" applyBorder="1" applyAlignment="1" applyProtection="1">
      <alignment horizontal="right" wrapText="1"/>
      <protection locked="0"/>
    </xf>
    <xf numFmtId="4" fontId="7" fillId="0" borderId="0" xfId="85" applyNumberFormat="1" applyFont="1" applyFill="1" applyBorder="1" applyAlignment="1" applyProtection="1">
      <alignment horizontal="right"/>
      <protection locked="0"/>
    </xf>
    <xf numFmtId="4" fontId="7" fillId="0" borderId="0" xfId="0" applyNumberFormat="1" applyFont="1" applyFill="1" applyAlignment="1" applyProtection="1">
      <alignment horizontal="right" vertical="top"/>
      <protection locked="0"/>
    </xf>
    <xf numFmtId="4" fontId="7" fillId="0" borderId="0"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vertical="top"/>
      <protection locked="0"/>
    </xf>
    <xf numFmtId="0" fontId="7" fillId="0" borderId="0" xfId="0" applyFont="1" applyFill="1" applyAlignment="1" applyProtection="1">
      <alignment horizontal="right" vertical="top"/>
      <protection locked="0"/>
    </xf>
    <xf numFmtId="0" fontId="8" fillId="0"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wrapText="1"/>
      <protection locked="0"/>
    </xf>
    <xf numFmtId="0" fontId="28" fillId="0" borderId="0" xfId="52" applyFont="1" applyProtection="1">
      <alignment/>
      <protection/>
    </xf>
    <xf numFmtId="0" fontId="7" fillId="0" borderId="0" xfId="0" applyNumberFormat="1" applyFont="1" applyFill="1" applyBorder="1" applyAlignment="1" applyProtection="1" quotePrefix="1">
      <alignment horizontal="left" vertical="top" wrapText="1"/>
      <protection locked="0"/>
    </xf>
    <xf numFmtId="0" fontId="8" fillId="0" borderId="0" xfId="0" applyNumberFormat="1" applyFont="1" applyFill="1" applyBorder="1" applyAlignment="1" applyProtection="1" quotePrefix="1">
      <alignment horizontal="left" vertical="top" wrapText="1"/>
      <protection locked="0"/>
    </xf>
    <xf numFmtId="0" fontId="33" fillId="0" borderId="0" xfId="0" applyNumberFormat="1" applyFont="1" applyFill="1" applyBorder="1" applyAlignment="1" applyProtection="1">
      <alignment horizontal="left" vertical="top" wrapText="1"/>
      <protection locked="0"/>
    </xf>
    <xf numFmtId="0" fontId="8" fillId="0" borderId="0" xfId="0" applyFont="1" applyFill="1" applyAlignment="1">
      <alignment vertical="top"/>
    </xf>
    <xf numFmtId="0" fontId="8" fillId="0" borderId="0" xfId="0" applyFont="1" applyFill="1" applyAlignment="1">
      <alignment horizontal="right" vertical="top"/>
    </xf>
    <xf numFmtId="0" fontId="8" fillId="0" borderId="0" xfId="0" applyNumberFormat="1" applyFont="1" applyFill="1" applyAlignment="1">
      <alignment vertical="top" wrapText="1"/>
    </xf>
    <xf numFmtId="0" fontId="16" fillId="0" borderId="0" xfId="0" applyNumberFormat="1" applyFont="1" applyFill="1" applyAlignment="1" quotePrefix="1">
      <alignment vertical="top" wrapText="1"/>
    </xf>
    <xf numFmtId="0" fontId="7" fillId="0" borderId="0" xfId="0" applyFont="1" applyFill="1" applyAlignment="1" quotePrefix="1">
      <alignment vertical="top"/>
    </xf>
    <xf numFmtId="0" fontId="7" fillId="0" borderId="0" xfId="0" applyNumberFormat="1" applyFont="1" applyFill="1" applyAlignment="1" quotePrefix="1">
      <alignment vertical="top" wrapText="1"/>
    </xf>
    <xf numFmtId="0" fontId="7" fillId="0" borderId="0" xfId="0" applyNumberFormat="1" applyFont="1" applyFill="1" applyBorder="1" applyAlignment="1" applyProtection="1" quotePrefix="1">
      <alignment horizontal="left" vertical="top" wrapText="1"/>
      <protection/>
    </xf>
    <xf numFmtId="0" fontId="7" fillId="0" borderId="0" xfId="0" applyNumberFormat="1" applyFont="1" applyFill="1" applyAlignment="1">
      <alignment horizontal="left" vertical="top" wrapText="1" indent="1"/>
    </xf>
    <xf numFmtId="0" fontId="7" fillId="0" borderId="0" xfId="0" applyNumberFormat="1" applyFont="1" applyFill="1" applyAlignment="1">
      <alignment horizontal="left" vertical="top" wrapText="1"/>
    </xf>
    <xf numFmtId="0" fontId="7" fillId="0" borderId="0" xfId="0" applyFont="1" applyFill="1" applyBorder="1" applyAlignment="1">
      <alignment horizontal="right" vertical="top"/>
    </xf>
    <xf numFmtId="0" fontId="7" fillId="0" borderId="0" xfId="0" applyFont="1" applyFill="1" applyBorder="1" applyAlignment="1" quotePrefix="1">
      <alignment vertical="top"/>
    </xf>
    <xf numFmtId="0" fontId="8" fillId="0" borderId="0" xfId="0" applyNumberFormat="1" applyFont="1" applyFill="1" applyBorder="1" applyAlignment="1">
      <alignment horizontal="left" vertical="top" wrapText="1"/>
    </xf>
    <xf numFmtId="2" fontId="7"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4" fontId="8" fillId="0" borderId="0" xfId="0" applyNumberFormat="1" applyFont="1" applyFill="1" applyBorder="1" applyAlignment="1">
      <alignment/>
    </xf>
    <xf numFmtId="0" fontId="7" fillId="0" borderId="0" xfId="0" applyFont="1" applyFill="1" applyBorder="1" applyAlignment="1">
      <alignment/>
    </xf>
    <xf numFmtId="2" fontId="7" fillId="0" borderId="0" xfId="0" applyNumberFormat="1" applyFont="1" applyFill="1" applyBorder="1" applyAlignment="1">
      <alignment horizontal="right"/>
    </xf>
    <xf numFmtId="0" fontId="9" fillId="0" borderId="0" xfId="0" applyNumberFormat="1" applyFont="1" applyFill="1" applyAlignment="1" quotePrefix="1">
      <alignment vertical="top" wrapText="1"/>
    </xf>
    <xf numFmtId="4" fontId="7" fillId="0" borderId="0" xfId="0" applyNumberFormat="1" applyFont="1" applyFill="1" applyAlignment="1" applyProtection="1">
      <alignment/>
      <protection locked="0"/>
    </xf>
    <xf numFmtId="0" fontId="7" fillId="0" borderId="0" xfId="0" applyNumberFormat="1" applyFont="1" applyFill="1" applyAlignment="1" quotePrefix="1">
      <alignment horizontal="left" vertical="top" wrapText="1"/>
    </xf>
    <xf numFmtId="0" fontId="7" fillId="0" borderId="0" xfId="0" applyNumberFormat="1" applyFont="1" applyFill="1" applyAlignment="1" quotePrefix="1">
      <alignment horizontal="left" vertical="top" wrapText="1" indent="1"/>
    </xf>
    <xf numFmtId="0" fontId="7" fillId="0" borderId="0" xfId="0" applyNumberFormat="1" applyFont="1" applyFill="1" applyBorder="1" applyAlignment="1" applyProtection="1">
      <alignment vertical="top" wrapText="1"/>
      <protection locked="0"/>
    </xf>
    <xf numFmtId="175" fontId="7" fillId="0" borderId="0" xfId="0" applyNumberFormat="1" applyFont="1" applyFill="1" applyBorder="1" applyAlignment="1" applyProtection="1">
      <alignment horizontal="right"/>
      <protection locked="0"/>
    </xf>
    <xf numFmtId="0" fontId="7" fillId="0" borderId="0" xfId="0" applyFont="1" applyFill="1" applyAlignment="1" applyProtection="1">
      <alignment/>
      <protection locked="0"/>
    </xf>
    <xf numFmtId="0" fontId="8" fillId="0" borderId="0" xfId="0" applyNumberFormat="1" applyFont="1" applyFill="1" applyBorder="1" applyAlignment="1">
      <alignment vertical="top" wrapText="1"/>
    </xf>
    <xf numFmtId="0" fontId="7" fillId="0" borderId="0" xfId="0" applyFont="1" applyFill="1" applyAlignment="1">
      <alignment horizontal="right" vertical="top" wrapText="1"/>
    </xf>
    <xf numFmtId="0" fontId="7" fillId="0" borderId="0" xfId="0" applyFont="1" applyFill="1" applyAlignment="1">
      <alignment vertical="top" wrapText="1"/>
    </xf>
    <xf numFmtId="2" fontId="7" fillId="0" borderId="0" xfId="0" applyNumberFormat="1" applyFont="1" applyFill="1" applyAlignment="1">
      <alignment horizontal="center" wrapText="1"/>
    </xf>
    <xf numFmtId="4" fontId="7" fillId="0" borderId="0" xfId="0" applyNumberFormat="1" applyFont="1" applyFill="1" applyAlignment="1">
      <alignment horizontal="right" wrapText="1"/>
    </xf>
    <xf numFmtId="0" fontId="7" fillId="0" borderId="0" xfId="0" applyFont="1" applyFill="1" applyAlignment="1">
      <alignment wrapText="1"/>
    </xf>
    <xf numFmtId="2" fontId="7" fillId="0" borderId="0" xfId="0" applyNumberFormat="1" applyFont="1" applyFill="1" applyAlignment="1">
      <alignment horizontal="right" wrapText="1"/>
    </xf>
    <xf numFmtId="1" fontId="7" fillId="0" borderId="0" xfId="0" applyNumberFormat="1" applyFont="1" applyFill="1" applyAlignment="1">
      <alignment horizontal="right" wrapText="1"/>
    </xf>
    <xf numFmtId="2" fontId="7" fillId="0" borderId="0" xfId="0" applyNumberFormat="1" applyFont="1" applyFill="1" applyAlignment="1">
      <alignment wrapText="1"/>
    </xf>
    <xf numFmtId="1" fontId="7" fillId="0" borderId="0" xfId="0" applyNumberFormat="1" applyFont="1" applyFill="1" applyAlignment="1">
      <alignment wrapText="1"/>
    </xf>
    <xf numFmtId="0" fontId="7" fillId="0" borderId="0" xfId="0" applyFont="1" applyFill="1" applyAlignment="1">
      <alignment horizontal="center"/>
    </xf>
    <xf numFmtId="1" fontId="7" fillId="0" borderId="0" xfId="0" applyNumberFormat="1" applyFont="1" applyFill="1" applyBorder="1" applyAlignment="1">
      <alignment horizontal="right"/>
    </xf>
    <xf numFmtId="2" fontId="7" fillId="0" borderId="0" xfId="0" applyNumberFormat="1" applyFont="1" applyFill="1" applyBorder="1" applyAlignment="1">
      <alignment/>
    </xf>
    <xf numFmtId="1" fontId="7" fillId="0" borderId="0" xfId="0" applyNumberFormat="1" applyFont="1" applyFill="1" applyBorder="1" applyAlignment="1">
      <alignment/>
    </xf>
    <xf numFmtId="0" fontId="16" fillId="0" borderId="0" xfId="0" applyNumberFormat="1" applyFont="1" applyFill="1" applyAlignment="1">
      <alignment vertical="top" wrapText="1"/>
    </xf>
    <xf numFmtId="4" fontId="7" fillId="0" borderId="0" xfId="0" applyNumberFormat="1" applyFont="1" applyFill="1" applyAlignment="1">
      <alignment horizontal="center"/>
    </xf>
    <xf numFmtId="0"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right" wrapText="1"/>
      <protection/>
    </xf>
    <xf numFmtId="4" fontId="7" fillId="0" borderId="0" xfId="0" applyNumberFormat="1" applyFont="1" applyFill="1" applyBorder="1" applyAlignment="1" applyProtection="1">
      <alignment horizontal="right" wrapText="1"/>
      <protection/>
    </xf>
    <xf numFmtId="0" fontId="16" fillId="0" borderId="0" xfId="0" applyNumberFormat="1" applyFont="1" applyFill="1" applyAlignment="1">
      <alignment horizontal="left" vertical="top" wrapText="1"/>
    </xf>
    <xf numFmtId="4" fontId="8" fillId="0" borderId="0" xfId="0" applyNumberFormat="1" applyFont="1" applyFill="1" applyAlignment="1">
      <alignment/>
    </xf>
    <xf numFmtId="0" fontId="34" fillId="0" borderId="0" xfId="0" applyNumberFormat="1" applyFont="1" applyFill="1" applyBorder="1" applyAlignment="1" applyProtection="1" quotePrefix="1">
      <alignment vertical="top" wrapText="1"/>
      <protection locked="0"/>
    </xf>
    <xf numFmtId="0" fontId="7" fillId="0" borderId="10" xfId="0" applyFont="1" applyFill="1" applyBorder="1" applyAlignment="1" quotePrefix="1">
      <alignment vertical="top"/>
    </xf>
    <xf numFmtId="0" fontId="34" fillId="0" borderId="10" xfId="0" applyNumberFormat="1" applyFont="1" applyFill="1" applyBorder="1" applyAlignment="1" applyProtection="1" quotePrefix="1">
      <alignment vertical="top" wrapText="1"/>
      <protection locked="0"/>
    </xf>
    <xf numFmtId="4" fontId="7" fillId="0" borderId="10" xfId="0" applyNumberFormat="1" applyFont="1" applyFill="1" applyBorder="1" applyAlignment="1">
      <alignment/>
    </xf>
    <xf numFmtId="0" fontId="7" fillId="0" borderId="0" xfId="0" applyNumberFormat="1" applyFont="1" applyFill="1" applyAlignment="1">
      <alignment horizontal="right" vertical="top"/>
    </xf>
    <xf numFmtId="0" fontId="8" fillId="0" borderId="0" xfId="0" applyNumberFormat="1" applyFont="1" applyFill="1" applyBorder="1" applyAlignment="1" quotePrefix="1">
      <alignment vertical="top"/>
    </xf>
    <xf numFmtId="4" fontId="7" fillId="0" borderId="0" xfId="0" applyNumberFormat="1" applyFont="1" applyFill="1" applyBorder="1" applyAlignment="1">
      <alignment horizontal="center"/>
    </xf>
    <xf numFmtId="0" fontId="7" fillId="0" borderId="0" xfId="0" applyNumberFormat="1" applyFont="1" applyFill="1" applyAlignment="1">
      <alignment horizontal="right"/>
    </xf>
    <xf numFmtId="0" fontId="7" fillId="0" borderId="0" xfId="0" applyNumberFormat="1" applyFont="1" applyFill="1" applyAlignment="1">
      <alignment/>
    </xf>
    <xf numFmtId="0" fontId="8" fillId="0" borderId="15" xfId="0" applyNumberFormat="1" applyFont="1" applyFill="1" applyBorder="1" applyAlignment="1" quotePrefix="1">
      <alignment vertical="top"/>
    </xf>
    <xf numFmtId="0" fontId="8" fillId="0" borderId="15" xfId="0" applyNumberFormat="1" applyFont="1" applyFill="1" applyBorder="1" applyAlignment="1">
      <alignment horizontal="left" vertical="top" wrapText="1"/>
    </xf>
    <xf numFmtId="4" fontId="7" fillId="0" borderId="15" xfId="0" applyNumberFormat="1" applyFont="1" applyFill="1" applyBorder="1" applyAlignment="1">
      <alignment horizontal="center"/>
    </xf>
    <xf numFmtId="4" fontId="7" fillId="0" borderId="15" xfId="0" applyNumberFormat="1" applyFont="1" applyFill="1" applyBorder="1" applyAlignment="1">
      <alignment horizontal="right"/>
    </xf>
    <xf numFmtId="4" fontId="7" fillId="0" borderId="15" xfId="0" applyNumberFormat="1" applyFont="1" applyFill="1" applyBorder="1" applyAlignment="1">
      <alignment/>
    </xf>
    <xf numFmtId="0" fontId="8" fillId="0" borderId="0" xfId="0" applyFont="1" applyFill="1" applyBorder="1" applyAlignment="1" quotePrefix="1">
      <alignment vertical="top"/>
    </xf>
    <xf numFmtId="0" fontId="8" fillId="0" borderId="15" xfId="0" applyFont="1" applyFill="1" applyBorder="1" applyAlignment="1" quotePrefix="1">
      <alignment vertical="top"/>
    </xf>
    <xf numFmtId="0" fontId="8" fillId="0" borderId="29" xfId="0" applyFont="1" applyFill="1" applyBorder="1" applyAlignment="1" quotePrefix="1">
      <alignment vertical="top"/>
    </xf>
    <xf numFmtId="0" fontId="8" fillId="0" borderId="29" xfId="0" applyNumberFormat="1" applyFont="1" applyFill="1" applyBorder="1" applyAlignment="1">
      <alignment horizontal="left" vertical="top" wrapText="1"/>
    </xf>
    <xf numFmtId="4" fontId="7" fillId="0" borderId="29" xfId="0" applyNumberFormat="1" applyFont="1" applyFill="1" applyBorder="1" applyAlignment="1">
      <alignment horizontal="center"/>
    </xf>
    <xf numFmtId="4" fontId="7" fillId="0" borderId="29" xfId="0" applyNumberFormat="1" applyFont="1" applyFill="1" applyBorder="1" applyAlignment="1">
      <alignment horizontal="right"/>
    </xf>
    <xf numFmtId="4" fontId="7" fillId="0" borderId="29" xfId="0" applyNumberFormat="1" applyFont="1" applyFill="1" applyBorder="1" applyAlignment="1">
      <alignment/>
    </xf>
    <xf numFmtId="1" fontId="8" fillId="0" borderId="0" xfId="0" applyNumberFormat="1" applyFont="1" applyFill="1" applyBorder="1" applyAlignment="1" quotePrefix="1">
      <alignment horizontal="right" vertical="top"/>
    </xf>
    <xf numFmtId="0" fontId="8" fillId="0" borderId="0" xfId="0" applyNumberFormat="1" applyFont="1" applyFill="1" applyBorder="1" applyAlignment="1" quotePrefix="1">
      <alignment horizontal="right" vertical="top"/>
    </xf>
    <xf numFmtId="0" fontId="8" fillId="0" borderId="10" xfId="0" applyFont="1" applyFill="1" applyBorder="1" applyAlignment="1" quotePrefix="1">
      <alignment vertical="top"/>
    </xf>
    <xf numFmtId="0" fontId="8" fillId="0" borderId="10" xfId="0" applyNumberFormat="1" applyFont="1" applyFill="1" applyBorder="1" applyAlignment="1">
      <alignment horizontal="right" vertical="top" wrapText="1"/>
    </xf>
    <xf numFmtId="4" fontId="8" fillId="0" borderId="10" xfId="0" applyNumberFormat="1" applyFont="1" applyFill="1" applyBorder="1" applyAlignment="1">
      <alignment horizontal="center"/>
    </xf>
    <xf numFmtId="4" fontId="8" fillId="0" borderId="10" xfId="0" applyNumberFormat="1" applyFont="1" applyFill="1" applyBorder="1" applyAlignment="1">
      <alignment horizontal="right"/>
    </xf>
    <xf numFmtId="4" fontId="8" fillId="0" borderId="10" xfId="0" applyNumberFormat="1" applyFont="1" applyFill="1" applyBorder="1" applyAlignment="1">
      <alignment/>
    </xf>
    <xf numFmtId="4" fontId="7" fillId="0" borderId="0" xfId="0" applyNumberFormat="1" applyFont="1" applyFill="1" applyBorder="1" applyAlignment="1">
      <alignment/>
    </xf>
    <xf numFmtId="0" fontId="7" fillId="0" borderId="0" xfId="0" applyFont="1" applyFill="1" applyBorder="1" applyAlignment="1">
      <alignment vertical="top"/>
    </xf>
    <xf numFmtId="0" fontId="7" fillId="0" borderId="0" xfId="0" applyNumberFormat="1" applyFont="1" applyFill="1" applyBorder="1" applyAlignment="1">
      <alignment horizontal="right" vertical="top" wrapText="1"/>
    </xf>
    <xf numFmtId="4" fontId="7" fillId="0" borderId="30" xfId="0" applyNumberFormat="1" applyFont="1" applyFill="1" applyBorder="1" applyAlignment="1">
      <alignment horizontal="center"/>
    </xf>
    <xf numFmtId="4" fontId="7" fillId="0" borderId="30" xfId="0" applyNumberFormat="1" applyFont="1" applyFill="1" applyBorder="1" applyAlignment="1">
      <alignment horizontal="right"/>
    </xf>
    <xf numFmtId="4" fontId="7" fillId="0" borderId="30" xfId="0" applyNumberFormat="1" applyFont="1" applyFill="1" applyBorder="1" applyAlignment="1">
      <alignment/>
    </xf>
    <xf numFmtId="0" fontId="7" fillId="0" borderId="0" xfId="0" applyNumberFormat="1" applyFont="1" applyFill="1" applyBorder="1" applyAlignment="1">
      <alignment vertical="top" wrapText="1"/>
    </xf>
    <xf numFmtId="0" fontId="7" fillId="34" borderId="0" xfId="0" applyFont="1" applyFill="1" applyAlignment="1">
      <alignment horizontal="right" vertical="top"/>
    </xf>
    <xf numFmtId="0" fontId="7" fillId="34" borderId="0" xfId="0" applyFont="1" applyFill="1" applyAlignment="1">
      <alignment vertical="top"/>
    </xf>
    <xf numFmtId="0" fontId="7" fillId="34" borderId="0" xfId="0" applyNumberFormat="1" applyFont="1" applyFill="1" applyAlignment="1">
      <alignment vertical="top" wrapText="1"/>
    </xf>
    <xf numFmtId="2" fontId="7" fillId="34" borderId="0" xfId="0" applyNumberFormat="1" applyFont="1" applyFill="1" applyAlignment="1">
      <alignment horizontal="center"/>
    </xf>
    <xf numFmtId="4" fontId="7" fillId="34" borderId="0" xfId="0" applyNumberFormat="1" applyFont="1" applyFill="1" applyAlignment="1">
      <alignment horizontal="right"/>
    </xf>
    <xf numFmtId="4" fontId="7" fillId="34" borderId="0" xfId="0" applyNumberFormat="1" applyFont="1" applyFill="1" applyAlignment="1">
      <alignment/>
    </xf>
    <xf numFmtId="0" fontId="7" fillId="34" borderId="0" xfId="0" applyFont="1" applyFill="1" applyAlignment="1">
      <alignment/>
    </xf>
    <xf numFmtId="0" fontId="9" fillId="0" borderId="10" xfId="0" applyFont="1" applyFill="1" applyBorder="1" applyAlignment="1">
      <alignment horizontal="right" vertical="top"/>
    </xf>
    <xf numFmtId="0" fontId="9" fillId="0" borderId="10" xfId="0" applyFont="1" applyFill="1" applyBorder="1" applyAlignment="1">
      <alignment vertical="top"/>
    </xf>
    <xf numFmtId="0" fontId="9" fillId="0" borderId="10" xfId="0" applyNumberFormat="1" applyFont="1" applyFill="1" applyBorder="1" applyAlignment="1">
      <alignment vertical="top" wrapText="1"/>
    </xf>
    <xf numFmtId="2" fontId="9" fillId="0" borderId="10" xfId="0" applyNumberFormat="1" applyFont="1" applyFill="1" applyBorder="1" applyAlignment="1">
      <alignment horizontal="center"/>
    </xf>
    <xf numFmtId="4" fontId="9" fillId="0" borderId="10" xfId="0" applyNumberFormat="1" applyFont="1" applyFill="1" applyBorder="1" applyAlignment="1">
      <alignment horizontal="right"/>
    </xf>
    <xf numFmtId="0" fontId="8" fillId="0" borderId="30" xfId="0" applyFont="1" applyFill="1" applyBorder="1" applyAlignment="1" quotePrefix="1">
      <alignment vertical="top"/>
    </xf>
    <xf numFmtId="0" fontId="8" fillId="0" borderId="30" xfId="0" applyNumberFormat="1" applyFont="1" applyFill="1" applyBorder="1" applyAlignment="1">
      <alignment horizontal="left" vertical="top" wrapText="1"/>
    </xf>
    <xf numFmtId="0" fontId="8" fillId="0" borderId="30" xfId="0" applyNumberFormat="1" applyFont="1" applyFill="1" applyBorder="1" applyAlignment="1">
      <alignment horizontal="right" vertical="top" wrapText="1"/>
    </xf>
    <xf numFmtId="4" fontId="8" fillId="0" borderId="30" xfId="0" applyNumberFormat="1" applyFont="1" applyFill="1" applyBorder="1" applyAlignment="1">
      <alignment horizontal="center"/>
    </xf>
    <xf numFmtId="4" fontId="8" fillId="0" borderId="30" xfId="0" applyNumberFormat="1" applyFont="1" applyFill="1" applyBorder="1" applyAlignment="1">
      <alignment horizontal="right"/>
    </xf>
    <xf numFmtId="4" fontId="8" fillId="0" borderId="30" xfId="0" applyNumberFormat="1" applyFont="1" applyFill="1" applyBorder="1" applyAlignment="1">
      <alignment/>
    </xf>
    <xf numFmtId="0" fontId="19"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174" fontId="35" fillId="0" borderId="11" xfId="0" applyNumberFormat="1" applyFont="1" applyFill="1" applyBorder="1" applyAlignment="1" applyProtection="1">
      <alignment horizontal="right" vertical="top" shrinkToFit="1"/>
      <protection/>
    </xf>
    <xf numFmtId="0" fontId="32" fillId="0" borderId="11" xfId="0" applyNumberFormat="1" applyFont="1" applyFill="1" applyBorder="1" applyAlignment="1" applyProtection="1">
      <alignment vertical="top" wrapText="1"/>
      <protection/>
    </xf>
    <xf numFmtId="172" fontId="32" fillId="0" borderId="11" xfId="0" applyNumberFormat="1" applyFont="1" applyFill="1" applyBorder="1" applyAlignment="1" applyProtection="1">
      <alignment horizontal="right" shrinkToFit="1"/>
      <protection/>
    </xf>
    <xf numFmtId="0" fontId="11" fillId="0" borderId="0" xfId="0" applyFont="1" applyAlignment="1" applyProtection="1">
      <alignment/>
      <protection/>
    </xf>
    <xf numFmtId="0" fontId="7" fillId="0" borderId="0" xfId="0" applyFont="1" applyAlignment="1" applyProtection="1">
      <alignment/>
      <protection/>
    </xf>
    <xf numFmtId="0" fontId="8" fillId="0" borderId="0" xfId="54" applyFont="1" applyAlignment="1" applyProtection="1">
      <alignment horizontal="left"/>
      <protection/>
    </xf>
    <xf numFmtId="0" fontId="7" fillId="0" borderId="0" xfId="54" applyFont="1" applyProtection="1">
      <alignment/>
      <protection/>
    </xf>
    <xf numFmtId="0" fontId="7" fillId="0" borderId="0" xfId="54" applyFont="1" applyAlignment="1" applyProtection="1">
      <alignment horizontal="center"/>
      <protection/>
    </xf>
    <xf numFmtId="2" fontId="8" fillId="0" borderId="0" xfId="54" applyNumberFormat="1" applyFont="1" applyBorder="1" applyAlignment="1" applyProtection="1">
      <alignment vertical="top" wrapText="1"/>
      <protection/>
    </xf>
    <xf numFmtId="2" fontId="7" fillId="0" borderId="0" xfId="54" applyNumberFormat="1" applyFont="1" applyBorder="1" applyAlignment="1" applyProtection="1">
      <alignment horizontal="left"/>
      <protection/>
    </xf>
    <xf numFmtId="4" fontId="8" fillId="0" borderId="0" xfId="54" applyNumberFormat="1" applyFont="1" applyBorder="1" applyAlignment="1" applyProtection="1">
      <alignment horizontal="right"/>
      <protection/>
    </xf>
    <xf numFmtId="4" fontId="7" fillId="0" borderId="31" xfId="54" applyNumberFormat="1" applyFont="1" applyBorder="1" applyAlignment="1" applyProtection="1">
      <alignment vertical="center"/>
      <protection/>
    </xf>
    <xf numFmtId="4" fontId="7" fillId="0" borderId="32" xfId="54" applyNumberFormat="1" applyFont="1" applyBorder="1" applyAlignment="1" applyProtection="1">
      <alignment vertical="center"/>
      <protection/>
    </xf>
    <xf numFmtId="2" fontId="7" fillId="0" borderId="0" xfId="54" applyNumberFormat="1" applyFont="1" applyBorder="1" applyAlignment="1" applyProtection="1">
      <alignment vertical="center"/>
      <protection/>
    </xf>
    <xf numFmtId="4" fontId="8" fillId="0" borderId="0" xfId="54" applyNumberFormat="1" applyFont="1" applyBorder="1" applyAlignment="1" applyProtection="1">
      <alignment horizontal="right" vertical="center"/>
      <protection/>
    </xf>
    <xf numFmtId="2" fontId="7" fillId="0" borderId="18" xfId="54" applyNumberFormat="1" applyFont="1" applyBorder="1" applyAlignment="1" applyProtection="1">
      <alignment vertical="center"/>
      <protection/>
    </xf>
    <xf numFmtId="4" fontId="8" fillId="0" borderId="33" xfId="54" applyNumberFormat="1" applyFont="1" applyBorder="1" applyAlignment="1" applyProtection="1">
      <alignment horizontal="right" vertical="center"/>
      <protection/>
    </xf>
    <xf numFmtId="2" fontId="8" fillId="0" borderId="0" xfId="54" applyNumberFormat="1" applyFont="1" applyBorder="1" applyAlignment="1" applyProtection="1">
      <alignment vertical="center"/>
      <protection/>
    </xf>
    <xf numFmtId="2" fontId="8" fillId="0" borderId="17" xfId="54" applyNumberFormat="1" applyFont="1" applyBorder="1" applyAlignment="1" applyProtection="1">
      <alignment horizontal="right" vertical="center" wrapText="1"/>
      <protection/>
    </xf>
    <xf numFmtId="2" fontId="11" fillId="0" borderId="0" xfId="54" applyNumberFormat="1" applyFont="1" applyAlignment="1" applyProtection="1">
      <alignment vertical="center"/>
      <protection/>
    </xf>
    <xf numFmtId="4" fontId="28" fillId="0" borderId="0" xfId="54" applyNumberFormat="1" applyFont="1" applyAlignment="1" applyProtection="1">
      <alignment horizontal="right" vertical="center"/>
      <protection/>
    </xf>
    <xf numFmtId="2" fontId="11" fillId="0" borderId="0" xfId="54" applyNumberFormat="1" applyFont="1" applyFill="1" applyAlignment="1" applyProtection="1">
      <alignment vertical="center" wrapText="1"/>
      <protection/>
    </xf>
    <xf numFmtId="2" fontId="11" fillId="0" borderId="0" xfId="54" applyNumberFormat="1" applyFont="1" applyFill="1" applyAlignment="1" applyProtection="1">
      <alignment horizontal="left" vertical="center"/>
      <protection/>
    </xf>
    <xf numFmtId="3" fontId="11" fillId="0" borderId="0" xfId="54" applyNumberFormat="1" applyFont="1" applyFill="1" applyAlignment="1" applyProtection="1" quotePrefix="1">
      <alignment horizontal="left" vertical="center"/>
      <protection/>
    </xf>
    <xf numFmtId="0" fontId="11" fillId="0" borderId="0" xfId="0" applyFont="1" applyFill="1" applyAlignment="1" applyProtection="1">
      <alignment/>
      <protection/>
    </xf>
    <xf numFmtId="14" fontId="11" fillId="0" borderId="0" xfId="0" applyNumberFormat="1" applyFont="1" applyFill="1" applyAlignment="1" applyProtection="1" quotePrefix="1">
      <alignment/>
      <protection/>
    </xf>
    <xf numFmtId="2" fontId="7" fillId="0" borderId="34" xfId="54" applyNumberFormat="1" applyFont="1" applyBorder="1" applyAlignment="1" applyProtection="1">
      <alignment vertical="center"/>
      <protection/>
    </xf>
    <xf numFmtId="4" fontId="7" fillId="0" borderId="34" xfId="54" applyNumberFormat="1" applyFont="1" applyBorder="1" applyAlignment="1" applyProtection="1">
      <alignment/>
      <protection/>
    </xf>
    <xf numFmtId="2" fontId="36" fillId="0" borderId="35" xfId="54" applyNumberFormat="1" applyFont="1" applyBorder="1" applyAlignment="1" applyProtection="1">
      <alignment vertical="center" wrapText="1"/>
      <protection/>
    </xf>
    <xf numFmtId="2" fontId="7" fillId="0" borderId="36" xfId="54" applyNumberFormat="1" applyFont="1" applyBorder="1" applyAlignment="1" applyProtection="1">
      <alignment vertical="center"/>
      <protection/>
    </xf>
    <xf numFmtId="2" fontId="36" fillId="0" borderId="37" xfId="54" applyNumberFormat="1" applyFont="1" applyBorder="1" applyAlignment="1" applyProtection="1">
      <alignment vertical="center" wrapText="1"/>
      <protection/>
    </xf>
    <xf numFmtId="4" fontId="8" fillId="0" borderId="32" xfId="54" applyNumberFormat="1" applyFont="1" applyBorder="1" applyAlignment="1" applyProtection="1">
      <alignment horizontal="right" vertical="center"/>
      <protection/>
    </xf>
    <xf numFmtId="2" fontId="8" fillId="0" borderId="37" xfId="54" applyNumberFormat="1" applyFont="1" applyBorder="1" applyAlignment="1" applyProtection="1">
      <alignment horizontal="right" vertical="center"/>
      <protection/>
    </xf>
    <xf numFmtId="2" fontId="8" fillId="0" borderId="38" xfId="54" applyNumberFormat="1" applyFont="1" applyBorder="1" applyAlignment="1" applyProtection="1">
      <alignment horizontal="right" vertical="center"/>
      <protection/>
    </xf>
    <xf numFmtId="9" fontId="7" fillId="0" borderId="39" xfId="60" applyFont="1" applyBorder="1" applyAlignment="1" applyProtection="1">
      <alignment horizontal="center" vertical="center"/>
      <protection/>
    </xf>
    <xf numFmtId="4" fontId="8" fillId="0" borderId="40" xfId="54" applyNumberFormat="1" applyFont="1" applyBorder="1" applyAlignment="1" applyProtection="1">
      <alignment horizontal="right" vertical="center"/>
      <protection/>
    </xf>
    <xf numFmtId="4" fontId="7" fillId="0" borderId="0" xfId="0" applyNumberFormat="1" applyFont="1" applyFill="1" applyBorder="1" applyAlignment="1" applyProtection="1">
      <alignment horizontal="right" vertical="top"/>
      <protection/>
    </xf>
    <xf numFmtId="3" fontId="15" fillId="0" borderId="0" xfId="0" applyNumberFormat="1" applyFont="1" applyFill="1" applyBorder="1" applyAlignment="1" applyProtection="1">
      <alignment horizontal="center" vertical="center"/>
      <protection/>
    </xf>
    <xf numFmtId="174" fontId="16" fillId="0" borderId="10" xfId="0" applyNumberFormat="1" applyFont="1" applyFill="1" applyBorder="1" applyAlignment="1" applyProtection="1">
      <alignment horizontal="right" vertical="top" shrinkToFit="1"/>
      <protection/>
    </xf>
    <xf numFmtId="0" fontId="16" fillId="0" borderId="10" xfId="0" applyNumberFormat="1" applyFont="1" applyFill="1" applyBorder="1" applyAlignment="1" applyProtection="1">
      <alignment vertical="top" wrapText="1"/>
      <protection/>
    </xf>
    <xf numFmtId="0" fontId="16" fillId="0" borderId="10" xfId="0" applyNumberFormat="1" applyFont="1" applyFill="1" applyBorder="1" applyAlignment="1" applyProtection="1">
      <alignment horizontal="right"/>
      <protection/>
    </xf>
    <xf numFmtId="172" fontId="16" fillId="0" borderId="10" xfId="0" applyNumberFormat="1" applyFont="1" applyFill="1" applyBorder="1" applyAlignment="1" applyProtection="1">
      <alignment horizontal="right" shrinkToFit="1"/>
      <protection/>
    </xf>
    <xf numFmtId="173" fontId="16" fillId="0" borderId="10" xfId="0" applyNumberFormat="1" applyFont="1" applyFill="1" applyBorder="1" applyAlignment="1" applyProtection="1">
      <alignment horizontal="right" shrinkToFit="1"/>
      <protection/>
    </xf>
    <xf numFmtId="4" fontId="16" fillId="0" borderId="10" xfId="0" applyNumberFormat="1" applyFont="1" applyFill="1" applyBorder="1" applyAlignment="1" applyProtection="1">
      <alignment horizontal="right" vertical="top" shrinkToFit="1"/>
      <protection/>
    </xf>
    <xf numFmtId="4" fontId="16" fillId="0" borderId="0" xfId="0" applyNumberFormat="1" applyFont="1" applyFill="1" applyBorder="1" applyAlignment="1" applyProtection="1">
      <alignment vertical="top" shrinkToFit="1"/>
      <protection/>
    </xf>
    <xf numFmtId="174" fontId="7" fillId="0" borderId="0" xfId="66" applyNumberFormat="1" applyFont="1" applyFill="1" applyBorder="1" applyAlignment="1" applyProtection="1">
      <alignment horizontal="right" vertical="top" shrinkToFit="1"/>
      <protection/>
    </xf>
    <xf numFmtId="0" fontId="17" fillId="0" borderId="0" xfId="0" applyNumberFormat="1" applyFont="1" applyFill="1" applyBorder="1" applyAlignment="1" applyProtection="1">
      <alignment vertical="top" wrapText="1"/>
      <protection/>
    </xf>
    <xf numFmtId="0" fontId="7" fillId="0" borderId="0" xfId="66" applyNumberFormat="1" applyFont="1" applyFill="1" applyBorder="1" applyAlignment="1" applyProtection="1">
      <alignment horizontal="right"/>
      <protection/>
    </xf>
    <xf numFmtId="172" fontId="7" fillId="0" borderId="0" xfId="66" applyNumberFormat="1" applyFont="1" applyFill="1" applyBorder="1" applyAlignment="1" applyProtection="1">
      <alignment horizontal="right" shrinkToFit="1"/>
      <protection/>
    </xf>
    <xf numFmtId="173" fontId="7" fillId="0" borderId="0" xfId="66" applyNumberFormat="1" applyFont="1" applyFill="1" applyBorder="1" applyAlignment="1" applyProtection="1">
      <alignment horizontal="right" shrinkToFit="1"/>
      <protection/>
    </xf>
    <xf numFmtId="4" fontId="7" fillId="0" borderId="11" xfId="0" applyNumberFormat="1" applyFont="1" applyFill="1" applyBorder="1" applyAlignment="1" applyProtection="1">
      <alignment vertical="top"/>
      <protection/>
    </xf>
    <xf numFmtId="4" fontId="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protection/>
    </xf>
    <xf numFmtId="1" fontId="28" fillId="0" borderId="0" xfId="0" applyNumberFormat="1" applyFont="1" applyFill="1" applyBorder="1" applyAlignment="1" applyProtection="1">
      <alignment horizontal="right" vertical="top" wrapText="1"/>
      <protection/>
    </xf>
    <xf numFmtId="49" fontId="37" fillId="0" borderId="0" xfId="0" applyNumberFormat="1" applyFont="1" applyFill="1" applyBorder="1" applyAlignment="1" applyProtection="1" quotePrefix="1">
      <alignment horizontal="left" vertical="top"/>
      <protection/>
    </xf>
    <xf numFmtId="0" fontId="38" fillId="0" borderId="0" xfId="0" applyNumberFormat="1" applyFont="1" applyFill="1" applyBorder="1" applyAlignment="1" applyProtection="1">
      <alignment horizontal="right" vertical="top" wrapText="1"/>
      <protection/>
    </xf>
    <xf numFmtId="4" fontId="11" fillId="0" borderId="0" xfId="0" applyNumberFormat="1" applyFont="1" applyFill="1" applyBorder="1" applyAlignment="1" applyProtection="1">
      <alignment horizontal="right" vertical="top" wrapText="1"/>
      <protection/>
    </xf>
    <xf numFmtId="4" fontId="11" fillId="0" borderId="0" xfId="0" applyNumberFormat="1" applyFont="1" applyFill="1" applyBorder="1" applyAlignment="1" applyProtection="1">
      <alignment horizontal="right" vertical="top"/>
      <protection/>
    </xf>
    <xf numFmtId="0" fontId="11" fillId="0" borderId="0" xfId="0" applyNumberFormat="1" applyFont="1" applyFill="1" applyBorder="1" applyAlignment="1" applyProtection="1">
      <alignment/>
      <protection/>
    </xf>
    <xf numFmtId="1" fontId="39" fillId="0" borderId="0" xfId="0" applyNumberFormat="1" applyFont="1" applyFill="1" applyBorder="1" applyAlignment="1" applyProtection="1">
      <alignment horizontal="right" vertical="top"/>
      <protection/>
    </xf>
    <xf numFmtId="0" fontId="37" fillId="0" borderId="0" xfId="0" applyNumberFormat="1" applyFont="1" applyFill="1" applyBorder="1" applyAlignment="1" applyProtection="1" quotePrefix="1">
      <alignment horizontal="left" vertical="top"/>
      <protection/>
    </xf>
    <xf numFmtId="49" fontId="38" fillId="0" borderId="0" xfId="0" applyNumberFormat="1" applyFont="1" applyFill="1" applyBorder="1" applyAlignment="1" applyProtection="1">
      <alignment horizontal="right" vertical="center" wrapText="1"/>
      <protection/>
    </xf>
    <xf numFmtId="0" fontId="40" fillId="0" borderId="0" xfId="0" applyFont="1" applyFill="1" applyBorder="1" applyAlignment="1" applyProtection="1">
      <alignment horizontal="right" vertical="center" wrapText="1"/>
      <protection/>
    </xf>
    <xf numFmtId="176" fontId="11" fillId="0" borderId="0" xfId="0" applyNumberFormat="1" applyFont="1" applyFill="1" applyBorder="1" applyAlignment="1" applyProtection="1">
      <alignment vertical="center" wrapText="1"/>
      <protection/>
    </xf>
    <xf numFmtId="0" fontId="11" fillId="0" borderId="0" xfId="0" applyNumberFormat="1" applyFont="1" applyFill="1" applyAlignment="1" applyProtection="1">
      <alignment/>
      <protection/>
    </xf>
    <xf numFmtId="0" fontId="41" fillId="0" borderId="0" xfId="0" applyNumberFormat="1" applyFont="1" applyFill="1" applyBorder="1" applyAlignment="1" applyProtection="1" quotePrefix="1">
      <alignment horizontal="left" vertical="top"/>
      <protection/>
    </xf>
    <xf numFmtId="0" fontId="7" fillId="0" borderId="0" xfId="0" applyNumberFormat="1" applyFont="1" applyFill="1" applyAlignment="1" applyProtection="1">
      <alignment/>
      <protection/>
    </xf>
    <xf numFmtId="49" fontId="42" fillId="0" borderId="0" xfId="0" applyNumberFormat="1" applyFont="1" applyFill="1" applyBorder="1" applyAlignment="1" applyProtection="1">
      <alignment horizontal="left" vertical="top"/>
      <protection/>
    </xf>
    <xf numFmtId="1" fontId="39" fillId="0" borderId="0" xfId="0" applyNumberFormat="1" applyFont="1" applyFill="1" applyBorder="1" applyAlignment="1" applyProtection="1">
      <alignment horizontal="right" vertical="top" wrapText="1"/>
      <protection/>
    </xf>
    <xf numFmtId="0" fontId="37" fillId="0" borderId="0" xfId="0" applyNumberFormat="1" applyFont="1" applyFill="1" applyBorder="1" applyAlignment="1" applyProtection="1" quotePrefix="1">
      <alignment horizontal="left" vertical="top" wrapText="1"/>
      <protection/>
    </xf>
    <xf numFmtId="3" fontId="11" fillId="0" borderId="0" xfId="0" applyNumberFormat="1" applyFont="1" applyFill="1" applyBorder="1" applyAlignment="1" applyProtection="1">
      <alignment horizontal="right" vertical="top" wrapText="1"/>
      <protection/>
    </xf>
    <xf numFmtId="1" fontId="9" fillId="0" borderId="0" xfId="0" applyNumberFormat="1" applyFont="1" applyFill="1" applyBorder="1" applyAlignment="1" applyProtection="1">
      <alignment horizontal="right" vertical="top" wrapText="1"/>
      <protection/>
    </xf>
    <xf numFmtId="0" fontId="43" fillId="0" borderId="0" xfId="0" applyNumberFormat="1" applyFont="1" applyFill="1" applyBorder="1" applyAlignment="1" applyProtection="1" quotePrefix="1">
      <alignment horizontal="left" vertical="top"/>
      <protection/>
    </xf>
    <xf numFmtId="49" fontId="43" fillId="0" borderId="0" xfId="0" applyNumberFormat="1" applyFont="1" applyFill="1" applyBorder="1" applyAlignment="1" applyProtection="1">
      <alignment horizontal="right" vertical="top" wrapText="1"/>
      <protection/>
    </xf>
    <xf numFmtId="4" fontId="43" fillId="0" borderId="0" xfId="0" applyNumberFormat="1" applyFont="1" applyFill="1" applyBorder="1" applyAlignment="1" applyProtection="1">
      <alignment horizontal="right" vertical="top" wrapText="1"/>
      <protection/>
    </xf>
    <xf numFmtId="0" fontId="7" fillId="0" borderId="0" xfId="48" applyNumberFormat="1" applyFont="1" applyFill="1" applyAlignment="1" applyProtection="1">
      <alignment/>
      <protection/>
    </xf>
    <xf numFmtId="0" fontId="43" fillId="0" borderId="0" xfId="0" applyNumberFormat="1" applyFont="1" applyFill="1" applyBorder="1" applyAlignment="1" applyProtection="1">
      <alignment horizontal="left" vertical="top"/>
      <protection/>
    </xf>
    <xf numFmtId="0" fontId="43" fillId="0" borderId="0" xfId="0" applyNumberFormat="1" applyFont="1" applyFill="1" applyBorder="1" applyAlignment="1" applyProtection="1">
      <alignment vertical="top"/>
      <protection/>
    </xf>
    <xf numFmtId="49" fontId="31" fillId="0" borderId="0"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horizontal="right" vertical="top" wrapText="1"/>
      <protection/>
    </xf>
    <xf numFmtId="3" fontId="7" fillId="0" borderId="0" xfId="0" applyNumberFormat="1" applyFont="1" applyFill="1" applyBorder="1" applyAlignment="1" applyProtection="1">
      <alignment horizontal="right" vertical="top" wrapText="1"/>
      <protection/>
    </xf>
    <xf numFmtId="1" fontId="16" fillId="0" borderId="0" xfId="0" applyNumberFormat="1" applyFont="1" applyFill="1" applyBorder="1" applyAlignment="1" applyProtection="1">
      <alignment horizontal="right" vertical="top" wrapText="1"/>
      <protection/>
    </xf>
    <xf numFmtId="0" fontId="44" fillId="0" borderId="0" xfId="0" applyNumberFormat="1" applyFont="1" applyFill="1" applyBorder="1" applyAlignment="1" applyProtection="1" quotePrefix="1">
      <alignment horizontal="left" vertical="top" wrapText="1"/>
      <protection/>
    </xf>
    <xf numFmtId="3" fontId="7" fillId="0" borderId="0" xfId="60" applyNumberFormat="1" applyFont="1" applyFill="1" applyBorder="1" applyAlignment="1" applyProtection="1">
      <alignment horizontal="right" vertical="top" wrapText="1"/>
      <protection/>
    </xf>
    <xf numFmtId="4" fontId="7" fillId="0" borderId="0" xfId="0" applyNumberFormat="1" applyFont="1" applyFill="1" applyAlignment="1" applyProtection="1">
      <alignment/>
      <protection/>
    </xf>
    <xf numFmtId="3" fontId="7" fillId="0" borderId="0" xfId="0" applyNumberFormat="1" applyFont="1" applyFill="1" applyAlignment="1" applyProtection="1">
      <alignment/>
      <protection/>
    </xf>
    <xf numFmtId="0" fontId="7" fillId="0" borderId="0" xfId="0" applyFont="1" applyFill="1" applyAlignment="1" applyProtection="1">
      <alignment/>
      <protection/>
    </xf>
    <xf numFmtId="0" fontId="44" fillId="0" borderId="0" xfId="0" applyNumberFormat="1" applyFont="1" applyFill="1" applyBorder="1" applyAlignment="1" applyProtection="1">
      <alignment horizontal="fill" vertical="center" wrapText="1"/>
      <protection/>
    </xf>
    <xf numFmtId="49" fontId="44" fillId="0" borderId="0" xfId="0" applyNumberFormat="1" applyFont="1" applyFill="1" applyBorder="1" applyAlignment="1" applyProtection="1">
      <alignment horizontal="fill" vertical="center" wrapText="1"/>
      <protection/>
    </xf>
    <xf numFmtId="3" fontId="44" fillId="0" borderId="0" xfId="0" applyNumberFormat="1" applyFont="1" applyFill="1" applyBorder="1" applyAlignment="1" applyProtection="1">
      <alignment horizontal="right" vertical="center" wrapText="1"/>
      <protection/>
    </xf>
    <xf numFmtId="0" fontId="8" fillId="0" borderId="0" xfId="0" applyFont="1" applyFill="1" applyAlignment="1" applyProtection="1">
      <alignment/>
      <protection/>
    </xf>
    <xf numFmtId="1" fontId="16" fillId="0" borderId="0" xfId="0" applyNumberFormat="1" applyFont="1" applyFill="1" applyBorder="1" applyAlignment="1" applyProtection="1" quotePrefix="1">
      <alignment horizontal="right" vertical="top" wrapText="1"/>
      <protection/>
    </xf>
    <xf numFmtId="49" fontId="31" fillId="0" borderId="0" xfId="0" applyNumberFormat="1" applyFont="1" applyFill="1" applyBorder="1" applyAlignment="1" applyProtection="1" quotePrefix="1">
      <alignment horizontal="left" vertical="top" wrapText="1"/>
      <protection/>
    </xf>
    <xf numFmtId="4" fontId="7" fillId="2" borderId="0" xfId="79">
      <alignment horizontal="right" vertical="top"/>
      <protection locked="0"/>
    </xf>
    <xf numFmtId="0" fontId="9" fillId="0" borderId="0" xfId="0" applyFont="1" applyFill="1" applyAlignment="1" applyProtection="1">
      <alignment/>
      <protection/>
    </xf>
    <xf numFmtId="0" fontId="31" fillId="0" borderId="0" xfId="0" applyNumberFormat="1" applyFont="1" applyFill="1" applyBorder="1" applyAlignment="1" applyProtection="1" quotePrefix="1">
      <alignment horizontal="left" vertical="top" wrapText="1"/>
      <protection/>
    </xf>
    <xf numFmtId="4" fontId="31" fillId="0" borderId="0" xfId="0" applyNumberFormat="1" applyFont="1" applyFill="1" applyBorder="1" applyAlignment="1" applyProtection="1">
      <alignment horizontal="right" vertical="top"/>
      <protection/>
    </xf>
    <xf numFmtId="49" fontId="43" fillId="0" borderId="0" xfId="0" applyNumberFormat="1" applyFont="1" applyFill="1" applyBorder="1" applyAlignment="1" applyProtection="1" quotePrefix="1">
      <alignment horizontal="right" vertical="top" wrapText="1"/>
      <protection/>
    </xf>
    <xf numFmtId="49" fontId="31" fillId="0" borderId="0" xfId="49" applyFont="1" applyFill="1" applyBorder="1" applyAlignment="1" applyProtection="1">
      <alignment horizontal="right" vertical="top" wrapText="1"/>
      <protection/>
    </xf>
    <xf numFmtId="1" fontId="7" fillId="0" borderId="0" xfId="84" applyNumberFormat="1" applyFont="1" applyFill="1" applyBorder="1" applyAlignment="1" applyProtection="1">
      <alignment horizontal="right" vertical="top"/>
      <protection/>
    </xf>
    <xf numFmtId="1" fontId="13" fillId="0" borderId="0" xfId="49" applyNumberFormat="1" applyFont="1" applyFill="1" applyBorder="1" applyAlignment="1" applyProtection="1">
      <alignment horizontal="right" vertical="top" wrapText="1"/>
      <protection/>
    </xf>
    <xf numFmtId="0" fontId="38" fillId="0" borderId="0" xfId="49" applyNumberFormat="1" applyFont="1" applyFill="1" applyBorder="1" applyAlignment="1" applyProtection="1">
      <alignment horizontal="left" vertical="top" wrapText="1"/>
      <protection/>
    </xf>
    <xf numFmtId="49" fontId="38" fillId="0" borderId="0" xfId="49" applyFont="1" applyFill="1" applyBorder="1" applyAlignment="1" applyProtection="1">
      <alignment horizontal="right" vertical="top" wrapText="1"/>
      <protection/>
    </xf>
    <xf numFmtId="4" fontId="7" fillId="0" borderId="0" xfId="84" applyNumberFormat="1" applyFont="1" applyFill="1" applyBorder="1" applyAlignment="1" applyProtection="1">
      <alignment horizontal="right" vertical="top"/>
      <protection/>
    </xf>
    <xf numFmtId="49" fontId="45" fillId="0" borderId="0" xfId="49" applyFont="1" applyFill="1" applyProtection="1">
      <alignment horizontal="right" vertical="top"/>
      <protection/>
    </xf>
    <xf numFmtId="0" fontId="31" fillId="0" borderId="0" xfId="0" applyNumberFormat="1" applyFont="1" applyFill="1" applyBorder="1" applyAlignment="1" applyProtection="1">
      <alignment vertical="top" wrapText="1"/>
      <protection/>
    </xf>
    <xf numFmtId="174" fontId="7" fillId="0" borderId="0" xfId="66" applyNumberFormat="1" applyFont="1" applyFill="1" applyAlignment="1" applyProtection="1">
      <alignment horizontal="right" vertical="top" shrinkToFit="1"/>
      <protection/>
    </xf>
    <xf numFmtId="49" fontId="7" fillId="0" borderId="0" xfId="0" applyNumberFormat="1" applyFont="1" applyFill="1" applyAlignment="1" applyProtection="1" quotePrefix="1">
      <alignment horizontal="left" vertical="top" wrapText="1"/>
      <protection/>
    </xf>
    <xf numFmtId="49" fontId="7" fillId="0" borderId="0" xfId="0" applyNumberFormat="1" applyFont="1" applyFill="1" applyAlignment="1" applyProtection="1">
      <alignment horizontal="right" vertical="top"/>
      <protection/>
    </xf>
    <xf numFmtId="177" fontId="7" fillId="0" borderId="0" xfId="0" applyNumberFormat="1" applyFont="1" applyFill="1" applyAlignment="1" applyProtection="1">
      <alignment horizontal="right" vertical="top" shrinkToFit="1"/>
      <protection/>
    </xf>
    <xf numFmtId="173" fontId="7" fillId="0" borderId="0" xfId="0" applyNumberFormat="1" applyFont="1" applyFill="1" applyAlignment="1" applyProtection="1">
      <alignment horizontal="right" shrinkToFit="1"/>
      <protection/>
    </xf>
    <xf numFmtId="177" fontId="7" fillId="0" borderId="0" xfId="0" applyNumberFormat="1" applyFont="1" applyFill="1" applyBorder="1" applyAlignment="1" applyProtection="1">
      <alignment horizontal="right" vertical="top" shrinkToFit="1"/>
      <protection/>
    </xf>
    <xf numFmtId="1" fontId="9" fillId="0" borderId="0" xfId="50" applyNumberFormat="1" applyFont="1" applyFill="1" applyBorder="1" applyAlignment="1" applyProtection="1">
      <alignment horizontal="right" vertical="top" wrapText="1"/>
      <protection/>
    </xf>
    <xf numFmtId="0" fontId="7" fillId="0" borderId="0" xfId="0" applyNumberFormat="1" applyFont="1" applyFill="1" applyAlignment="1" applyProtection="1" quotePrefix="1">
      <alignment horizontal="left" vertical="top" wrapText="1"/>
      <protection/>
    </xf>
    <xf numFmtId="0" fontId="31" fillId="0" borderId="0" xfId="0" applyFont="1" applyFill="1" applyBorder="1" applyAlignment="1" applyProtection="1">
      <alignment/>
      <protection/>
    </xf>
    <xf numFmtId="174" fontId="7" fillId="0" borderId="0" xfId="0" applyNumberFormat="1" applyFont="1" applyFill="1" applyAlignment="1" applyProtection="1">
      <alignment horizontal="right" vertical="top" shrinkToFit="1"/>
      <protection/>
    </xf>
    <xf numFmtId="173" fontId="7" fillId="0" borderId="0" xfId="0" applyNumberFormat="1" applyFont="1" applyFill="1" applyAlignment="1" applyProtection="1">
      <alignment horizontal="right" vertical="top" shrinkToFit="1"/>
      <protection/>
    </xf>
    <xf numFmtId="1" fontId="7" fillId="0" borderId="0" xfId="50" applyNumberFormat="1" applyFont="1" applyFill="1" applyBorder="1" applyAlignment="1" applyProtection="1">
      <alignment horizontal="right" vertical="top" wrapText="1"/>
      <protection/>
    </xf>
    <xf numFmtId="49" fontId="31" fillId="0" borderId="0" xfId="50" applyNumberFormat="1" applyFont="1" applyFill="1" applyBorder="1" applyAlignment="1" applyProtection="1" quotePrefix="1">
      <alignment horizontal="left" vertical="top" wrapText="1"/>
      <protection/>
    </xf>
    <xf numFmtId="0" fontId="11" fillId="0" borderId="0" xfId="50" applyNumberFormat="1" applyFont="1" applyFill="1" applyBorder="1" applyAlignment="1" applyProtection="1">
      <alignment horizontal="right" vertical="top" wrapText="1"/>
      <protection/>
    </xf>
    <xf numFmtId="0" fontId="31" fillId="0" borderId="0" xfId="50" applyNumberFormat="1" applyFont="1" applyFill="1" applyBorder="1" applyAlignment="1" applyProtection="1">
      <alignment horizontal="right" vertical="top" wrapText="1"/>
      <protection/>
    </xf>
    <xf numFmtId="4" fontId="46" fillId="0" borderId="0" xfId="50" applyNumberFormat="1" applyFont="1" applyFill="1" applyBorder="1" applyAlignment="1" applyProtection="1">
      <alignment horizontal="right" vertical="top"/>
      <protection/>
    </xf>
    <xf numFmtId="4" fontId="11" fillId="0" borderId="0" xfId="84" applyNumberFormat="1" applyFont="1" applyFill="1" applyBorder="1" applyAlignment="1" applyProtection="1">
      <alignment horizontal="right" vertical="top"/>
      <protection/>
    </xf>
    <xf numFmtId="1" fontId="47" fillId="0" borderId="0" xfId="50" applyNumberFormat="1" applyFont="1" applyFill="1" applyProtection="1">
      <alignment horizontal="right" vertical="top"/>
      <protection/>
    </xf>
    <xf numFmtId="49" fontId="45" fillId="0" borderId="0" xfId="50" applyFont="1" applyFill="1" applyProtection="1">
      <alignment horizontal="right" vertical="top"/>
      <protection/>
    </xf>
    <xf numFmtId="0" fontId="11" fillId="0" borderId="0" xfId="50" applyNumberFormat="1" applyFont="1" applyFill="1" applyBorder="1" applyAlignment="1" applyProtection="1">
      <alignment horizontal="left" vertical="top" wrapText="1"/>
      <protection/>
    </xf>
    <xf numFmtId="0" fontId="31" fillId="0" borderId="0" xfId="50" applyNumberFormat="1" applyFont="1" applyFill="1" applyBorder="1" applyAlignment="1" applyProtection="1">
      <alignment horizontal="left" vertical="top" wrapText="1"/>
      <protection/>
    </xf>
    <xf numFmtId="1" fontId="11" fillId="0" borderId="0" xfId="50" applyNumberFormat="1" applyFont="1" applyFill="1" applyBorder="1" applyAlignment="1" applyProtection="1">
      <alignment horizontal="right" vertical="top" wrapText="1"/>
      <protection/>
    </xf>
    <xf numFmtId="0" fontId="87" fillId="0" borderId="0" xfId="0" applyFont="1" applyFill="1" applyAlignment="1" applyProtection="1" quotePrefix="1">
      <alignment vertical="center" wrapText="1"/>
      <protection/>
    </xf>
    <xf numFmtId="0" fontId="87" fillId="0" borderId="0" xfId="0" applyFont="1" applyFill="1" applyAlignment="1" applyProtection="1">
      <alignment horizontal="left" vertical="top" wrapText="1"/>
      <protection/>
    </xf>
    <xf numFmtId="0" fontId="87" fillId="0" borderId="0" xfId="0" applyFont="1" applyFill="1" applyBorder="1" applyAlignment="1" applyProtection="1">
      <alignment horizontal="left" vertical="top" wrapText="1"/>
      <protection/>
    </xf>
    <xf numFmtId="1" fontId="45" fillId="0" borderId="0" xfId="50" applyNumberFormat="1" applyFont="1" applyFill="1" applyProtection="1">
      <alignment horizontal="right" vertical="top"/>
      <protection/>
    </xf>
    <xf numFmtId="0" fontId="31" fillId="0" borderId="0" xfId="0" applyNumberFormat="1" applyFont="1" applyFill="1" applyBorder="1" applyAlignment="1" applyProtection="1">
      <alignment horizontal="left" vertical="top" wrapText="1"/>
      <protection/>
    </xf>
    <xf numFmtId="3" fontId="7" fillId="0" borderId="0" xfId="0" applyNumberFormat="1" applyFont="1" applyFill="1" applyBorder="1" applyAlignment="1" applyProtection="1">
      <alignment horizontal="left" vertical="top" wrapText="1"/>
      <protection/>
    </xf>
    <xf numFmtId="0" fontId="7" fillId="0" borderId="0" xfId="0" applyFont="1" applyFill="1" applyBorder="1" applyAlignment="1" applyProtection="1">
      <alignment horizontal="right" vertical="top"/>
      <protection/>
    </xf>
    <xf numFmtId="3" fontId="7" fillId="0" borderId="0" xfId="62" applyNumberFormat="1" applyFont="1" applyFill="1" applyBorder="1" applyAlignment="1" applyProtection="1">
      <alignment horizontal="left" vertical="top" wrapText="1"/>
      <protection/>
    </xf>
    <xf numFmtId="4" fontId="7" fillId="0" borderId="0" xfId="87" applyNumberFormat="1" applyFont="1" applyFill="1" applyBorder="1" applyAlignment="1" applyProtection="1">
      <alignment horizontal="right" vertical="top"/>
      <protection/>
    </xf>
    <xf numFmtId="1" fontId="7" fillId="0" borderId="0" xfId="0" applyNumberFormat="1" applyFont="1" applyFill="1" applyBorder="1" applyAlignment="1" applyProtection="1">
      <alignment horizontal="right" vertical="top"/>
      <protection/>
    </xf>
    <xf numFmtId="49" fontId="9" fillId="0" borderId="0" xfId="0" applyNumberFormat="1" applyFont="1" applyFill="1" applyAlignment="1" applyProtection="1">
      <alignment horizontal="right" vertical="top"/>
      <protection/>
    </xf>
    <xf numFmtId="49" fontId="7" fillId="0" borderId="0" xfId="0" applyNumberFormat="1" applyFont="1" applyFill="1" applyAlignment="1" applyProtection="1" quotePrefix="1">
      <alignment horizontal="left" vertical="top"/>
      <protection/>
    </xf>
    <xf numFmtId="1" fontId="16" fillId="0" borderId="41" xfId="0" applyNumberFormat="1" applyFont="1" applyFill="1" applyBorder="1" applyAlignment="1" applyProtection="1">
      <alignment horizontal="right" vertical="center" wrapText="1"/>
      <protection/>
    </xf>
    <xf numFmtId="0" fontId="44" fillId="0" borderId="41" xfId="0" applyNumberFormat="1" applyFont="1" applyFill="1" applyBorder="1" applyAlignment="1" applyProtection="1">
      <alignment vertical="center" wrapText="1"/>
      <protection/>
    </xf>
    <xf numFmtId="0" fontId="44" fillId="0" borderId="41" xfId="0" applyNumberFormat="1" applyFont="1" applyFill="1" applyBorder="1" applyAlignment="1" applyProtection="1">
      <alignment horizontal="right" vertical="center" wrapText="1"/>
      <protection/>
    </xf>
    <xf numFmtId="3" fontId="8" fillId="0" borderId="41" xfId="60" applyNumberFormat="1" applyFont="1" applyFill="1" applyBorder="1" applyAlignment="1" applyProtection="1">
      <alignment horizontal="right" vertical="center" wrapText="1"/>
      <protection/>
    </xf>
    <xf numFmtId="4" fontId="8" fillId="0" borderId="41" xfId="0" applyNumberFormat="1" applyFont="1" applyFill="1" applyBorder="1" applyAlignment="1" applyProtection="1">
      <alignment horizontal="right" vertical="center"/>
      <protection/>
    </xf>
    <xf numFmtId="4" fontId="7" fillId="0" borderId="41" xfId="0" applyNumberFormat="1" applyFont="1" applyFill="1" applyBorder="1" applyAlignment="1" applyProtection="1">
      <alignment vertical="center"/>
      <protection/>
    </xf>
    <xf numFmtId="3" fontId="8" fillId="0" borderId="0" xfId="60" applyNumberFormat="1" applyFont="1" applyFill="1" applyBorder="1" applyAlignment="1" applyProtection="1">
      <alignment horizontal="right" vertical="center" wrapText="1"/>
      <protection/>
    </xf>
    <xf numFmtId="49" fontId="8" fillId="0" borderId="0" xfId="0" applyNumberFormat="1" applyFont="1" applyFill="1" applyAlignment="1" applyProtection="1">
      <alignment horizontal="right" vertical="center"/>
      <protection/>
    </xf>
    <xf numFmtId="4" fontId="8" fillId="0" borderId="0" xfId="0" applyNumberFormat="1" applyFont="1" applyFill="1" applyBorder="1" applyAlignment="1" applyProtection="1">
      <alignment horizontal="right" vertical="center"/>
      <protection/>
    </xf>
    <xf numFmtId="49" fontId="16" fillId="0" borderId="0" xfId="0" applyNumberFormat="1" applyFont="1" applyFill="1" applyAlignment="1" applyProtection="1">
      <alignment horizontal="right" vertical="center"/>
      <protection/>
    </xf>
    <xf numFmtId="0" fontId="44" fillId="0" borderId="0" xfId="0" applyNumberFormat="1" applyFont="1" applyFill="1" applyBorder="1" applyAlignment="1" applyProtection="1">
      <alignment horizontal="left" vertical="top" wrapText="1"/>
      <protection/>
    </xf>
    <xf numFmtId="49" fontId="9" fillId="0" borderId="0" xfId="0" applyNumberFormat="1" applyFont="1" applyFill="1" applyAlignment="1" applyProtection="1" quotePrefix="1">
      <alignment horizontal="left" vertical="top"/>
      <protection/>
    </xf>
    <xf numFmtId="4" fontId="7" fillId="0" borderId="0" xfId="85" applyNumberFormat="1" applyFont="1" applyFill="1" applyBorder="1" applyAlignment="1" applyProtection="1">
      <alignment horizontal="right" vertical="top"/>
      <protection/>
    </xf>
    <xf numFmtId="4" fontId="7" fillId="0" borderId="0" xfId="0" applyNumberFormat="1" applyFont="1" applyFill="1" applyBorder="1" applyAlignment="1" applyProtection="1">
      <alignment horizontal="right" vertical="top" wrapText="1"/>
      <protection/>
    </xf>
    <xf numFmtId="0" fontId="31" fillId="0" borderId="0" xfId="0" applyFont="1" applyFill="1" applyAlignment="1" applyProtection="1">
      <alignment horizontal="left" vertical="top" wrapText="1"/>
      <protection/>
    </xf>
    <xf numFmtId="1" fontId="7" fillId="0" borderId="0" xfId="0" applyNumberFormat="1" applyFont="1" applyFill="1" applyBorder="1" applyAlignment="1" applyProtection="1">
      <alignment horizontal="right" vertical="top" wrapText="1"/>
      <protection/>
    </xf>
    <xf numFmtId="0" fontId="31" fillId="0" borderId="0" xfId="0" applyFont="1" applyFill="1" applyBorder="1" applyAlignment="1" applyProtection="1">
      <alignment horizontal="right" vertical="top" wrapText="1"/>
      <protection/>
    </xf>
    <xf numFmtId="176" fontId="7" fillId="0" borderId="0" xfId="60" applyNumberFormat="1" applyFont="1" applyFill="1" applyBorder="1" applyAlignment="1" applyProtection="1">
      <alignment horizontal="right" vertical="top" wrapText="1"/>
      <protection/>
    </xf>
    <xf numFmtId="3" fontId="7" fillId="0" borderId="0" xfId="62" applyNumberFormat="1" applyFont="1" applyFill="1" applyBorder="1" applyAlignment="1" applyProtection="1">
      <alignment horizontal="right" vertical="top" wrapText="1"/>
      <protection/>
    </xf>
    <xf numFmtId="0" fontId="7" fillId="0" borderId="0" xfId="0" applyNumberFormat="1" applyFont="1" applyFill="1" applyAlignment="1" applyProtection="1">
      <alignment vertical="top" wrapText="1"/>
      <protection/>
    </xf>
    <xf numFmtId="172" fontId="7" fillId="0" borderId="0" xfId="0" applyNumberFormat="1" applyFont="1" applyFill="1" applyAlignment="1" applyProtection="1">
      <alignment horizontal="right" shrinkToFit="1"/>
      <protection/>
    </xf>
    <xf numFmtId="4" fontId="7" fillId="0" borderId="0" xfId="0" applyNumberFormat="1" applyFont="1" applyFill="1" applyAlignment="1" applyProtection="1">
      <alignment horizontal="right" vertical="top" shrinkToFit="1"/>
      <protection/>
    </xf>
    <xf numFmtId="0" fontId="48" fillId="0" borderId="0" xfId="0" applyNumberFormat="1" applyFont="1" applyFill="1" applyBorder="1" applyAlignment="1" applyProtection="1">
      <alignment horizontal="fill" vertical="center" wrapText="1"/>
      <protection/>
    </xf>
    <xf numFmtId="49" fontId="44" fillId="0" borderId="0" xfId="0" applyNumberFormat="1" applyFont="1" applyFill="1" applyBorder="1" applyAlignment="1" applyProtection="1">
      <alignment horizontal="fill" vertical="top" wrapText="1"/>
      <protection/>
    </xf>
    <xf numFmtId="3" fontId="44" fillId="0" borderId="0" xfId="62" applyNumberFormat="1" applyFont="1" applyFill="1" applyBorder="1" applyAlignment="1" applyProtection="1">
      <alignment horizontal="fill" vertical="center" wrapText="1"/>
      <protection/>
    </xf>
    <xf numFmtId="0" fontId="31" fillId="0" borderId="0" xfId="0" applyFont="1" applyFill="1" applyAlignment="1" applyProtection="1" quotePrefix="1">
      <alignment horizontal="left" vertical="top" wrapText="1"/>
      <protection/>
    </xf>
    <xf numFmtId="3" fontId="44" fillId="0" borderId="0" xfId="60" applyNumberFormat="1" applyFont="1" applyFill="1" applyBorder="1" applyAlignment="1" applyProtection="1">
      <alignment horizontal="fill" vertical="center" wrapText="1"/>
      <protection/>
    </xf>
    <xf numFmtId="49" fontId="31" fillId="0" borderId="0" xfId="0" applyNumberFormat="1" applyFont="1" applyFill="1" applyAlignment="1" applyProtection="1">
      <alignment horizontal="right" vertical="top" wrapText="1"/>
      <protection/>
    </xf>
    <xf numFmtId="3" fontId="31" fillId="0" borderId="0" xfId="60" applyNumberFormat="1" applyFont="1" applyFill="1" applyAlignment="1" applyProtection="1">
      <alignment horizontal="right" vertical="top" wrapText="1"/>
      <protection/>
    </xf>
    <xf numFmtId="3" fontId="31" fillId="0" borderId="0" xfId="60" applyNumberFormat="1" applyFont="1" applyFill="1" applyBorder="1" applyAlignment="1" applyProtection="1">
      <alignment horizontal="right" vertical="top" wrapText="1"/>
      <protection/>
    </xf>
    <xf numFmtId="49" fontId="31" fillId="0" borderId="0" xfId="0" applyNumberFormat="1" applyFont="1" applyFill="1" applyAlignment="1" applyProtection="1">
      <alignment vertical="top" wrapText="1"/>
      <protection/>
    </xf>
    <xf numFmtId="187" fontId="7" fillId="0" borderId="0" xfId="0" applyNumberFormat="1" applyFont="1" applyFill="1" applyBorder="1" applyAlignment="1" applyProtection="1">
      <alignment horizontal="right" vertical="top" wrapText="1"/>
      <protection/>
    </xf>
    <xf numFmtId="187" fontId="9" fillId="0" borderId="0" xfId="0" applyNumberFormat="1" applyFont="1" applyFill="1" applyBorder="1" applyAlignment="1" applyProtection="1">
      <alignment horizontal="right" vertical="top" wrapText="1"/>
      <protection/>
    </xf>
    <xf numFmtId="4" fontId="9" fillId="0" borderId="0" xfId="0" applyNumberFormat="1" applyFont="1" applyFill="1" applyBorder="1" applyAlignment="1" applyProtection="1">
      <alignment horizontal="right" vertical="top"/>
      <protection/>
    </xf>
    <xf numFmtId="4" fontId="43" fillId="0" borderId="0" xfId="0" applyNumberFormat="1" applyFont="1" applyFill="1" applyBorder="1" applyAlignment="1" applyProtection="1">
      <alignment horizontal="right" vertical="top"/>
      <protection/>
    </xf>
    <xf numFmtId="0" fontId="31" fillId="0" borderId="0" xfId="0" applyFont="1" applyFill="1" applyBorder="1" applyAlignment="1" applyProtection="1" quotePrefix="1">
      <alignment horizontal="left" vertical="top" wrapText="1"/>
      <protection/>
    </xf>
    <xf numFmtId="49" fontId="31" fillId="0" borderId="0" xfId="0" applyNumberFormat="1" applyFont="1" applyFill="1" applyBorder="1" applyAlignment="1" applyProtection="1">
      <alignment horizontal="right" vertical="justify"/>
      <protection/>
    </xf>
    <xf numFmtId="49" fontId="31" fillId="0" borderId="0" xfId="0" applyNumberFormat="1" applyFont="1" applyFill="1" applyAlignment="1" applyProtection="1">
      <alignment horizontal="right" vertical="top"/>
      <protection/>
    </xf>
    <xf numFmtId="49" fontId="43" fillId="0" borderId="0" xfId="0" applyNumberFormat="1" applyFont="1" applyFill="1" applyAlignment="1" applyProtection="1">
      <alignment horizontal="right" vertical="top"/>
      <protection/>
    </xf>
    <xf numFmtId="0" fontId="31" fillId="0" borderId="0" xfId="0" applyNumberFormat="1" applyFont="1" applyFill="1" applyAlignment="1" applyProtection="1">
      <alignment horizontal="left" vertical="top" wrapText="1"/>
      <protection/>
    </xf>
    <xf numFmtId="4" fontId="31" fillId="0" borderId="0" xfId="0" applyNumberFormat="1" applyFont="1" applyFill="1" applyBorder="1" applyAlignment="1" applyProtection="1">
      <alignment horizontal="right" vertical="top" wrapText="1"/>
      <protection/>
    </xf>
    <xf numFmtId="0" fontId="31" fillId="0" borderId="0" xfId="0" applyNumberFormat="1" applyFont="1" applyFill="1" applyAlignment="1" applyProtection="1" quotePrefix="1">
      <alignment horizontal="left" vertical="top" wrapText="1"/>
      <protection/>
    </xf>
    <xf numFmtId="49" fontId="44" fillId="0" borderId="0" xfId="0" applyNumberFormat="1" applyFont="1" applyFill="1" applyAlignment="1" applyProtection="1">
      <alignment horizontal="right" vertical="center"/>
      <protection/>
    </xf>
    <xf numFmtId="4" fontId="44" fillId="0" borderId="0" xfId="0" applyNumberFormat="1" applyFont="1" applyFill="1" applyBorder="1" applyAlignment="1" applyProtection="1">
      <alignment horizontal="right" vertical="center"/>
      <protection/>
    </xf>
    <xf numFmtId="49" fontId="48" fillId="0" borderId="0" xfId="0" applyNumberFormat="1" applyFont="1" applyFill="1" applyAlignment="1" applyProtection="1">
      <alignment horizontal="right" vertical="center"/>
      <protection/>
    </xf>
    <xf numFmtId="176" fontId="7" fillId="0" borderId="0" xfId="62" applyNumberFormat="1" applyFont="1" applyFill="1" applyBorder="1" applyAlignment="1" applyProtection="1">
      <alignment horizontal="right" vertical="top" wrapText="1"/>
      <protection/>
    </xf>
    <xf numFmtId="0" fontId="44" fillId="0" borderId="0" xfId="0" applyNumberFormat="1" applyFont="1" applyFill="1" applyBorder="1" applyAlignment="1" applyProtection="1">
      <alignment horizontal="fill" vertical="top" wrapText="1"/>
      <protection/>
    </xf>
    <xf numFmtId="0" fontId="49" fillId="0" borderId="0" xfId="0" applyNumberFormat="1" applyFont="1" applyFill="1" applyBorder="1" applyAlignment="1" applyProtection="1">
      <alignment horizontal="right" vertical="top"/>
      <protection/>
    </xf>
    <xf numFmtId="0" fontId="50" fillId="0" borderId="0" xfId="0" applyNumberFormat="1" applyFont="1" applyFill="1" applyBorder="1" applyAlignment="1" applyProtection="1">
      <alignment horizontal="right" vertical="top"/>
      <protection/>
    </xf>
    <xf numFmtId="0" fontId="49" fillId="0" borderId="0" xfId="0" applyNumberFormat="1" applyFont="1" applyFill="1" applyAlignment="1" applyProtection="1">
      <alignment horizontal="right" vertical="top"/>
      <protection/>
    </xf>
    <xf numFmtId="3" fontId="31" fillId="0" borderId="0" xfId="62" applyNumberFormat="1" applyFont="1" applyFill="1" applyAlignment="1" applyProtection="1">
      <alignment horizontal="right" vertical="top" wrapText="1"/>
      <protection/>
    </xf>
    <xf numFmtId="3" fontId="31" fillId="0" borderId="0" xfId="62" applyNumberFormat="1" applyFont="1" applyFill="1" applyBorder="1" applyAlignment="1" applyProtection="1">
      <alignment horizontal="right" vertical="top" wrapText="1"/>
      <protection/>
    </xf>
    <xf numFmtId="4" fontId="49" fillId="0" borderId="0" xfId="0" applyNumberFormat="1" applyFont="1" applyFill="1" applyBorder="1" applyAlignment="1" applyProtection="1">
      <alignment horizontal="right" vertical="top"/>
      <protection/>
    </xf>
    <xf numFmtId="4" fontId="50" fillId="0" borderId="0" xfId="0" applyNumberFormat="1" applyFont="1" applyFill="1" applyBorder="1" applyAlignment="1" applyProtection="1">
      <alignment horizontal="right" vertical="top"/>
      <protection/>
    </xf>
    <xf numFmtId="49" fontId="49" fillId="0" borderId="0" xfId="0" applyNumberFormat="1" applyFont="1" applyFill="1" applyAlignment="1" applyProtection="1">
      <alignment horizontal="right" vertical="top"/>
      <protection/>
    </xf>
    <xf numFmtId="49" fontId="51" fillId="0" borderId="0" xfId="0" applyNumberFormat="1" applyFont="1" applyFill="1" applyAlignment="1" applyProtection="1">
      <alignment horizontal="right" vertical="top"/>
      <protection/>
    </xf>
    <xf numFmtId="49" fontId="52" fillId="0" borderId="0" xfId="0" applyNumberFormat="1" applyFont="1" applyFill="1" applyAlignment="1" applyProtection="1">
      <alignment horizontal="right" vertical="top"/>
      <protection/>
    </xf>
    <xf numFmtId="0" fontId="0" fillId="0" borderId="0" xfId="0" applyFill="1" applyAlignment="1" applyProtection="1">
      <alignment/>
      <protection/>
    </xf>
    <xf numFmtId="1" fontId="51" fillId="0" borderId="0" xfId="0" applyNumberFormat="1" applyFont="1" applyFill="1" applyAlignment="1" applyProtection="1">
      <alignment horizontal="right" vertical="top"/>
      <protection/>
    </xf>
    <xf numFmtId="1" fontId="52" fillId="0" borderId="0" xfId="0" applyNumberFormat="1" applyFont="1" applyFill="1" applyAlignment="1" applyProtection="1">
      <alignment horizontal="right" vertical="top"/>
      <protection/>
    </xf>
    <xf numFmtId="1" fontId="53" fillId="0" borderId="0" xfId="0" applyNumberFormat="1" applyFont="1" applyFill="1" applyBorder="1" applyAlignment="1" applyProtection="1">
      <alignment horizontal="right" vertical="top"/>
      <protection/>
    </xf>
    <xf numFmtId="49" fontId="54" fillId="0" borderId="0" xfId="0" applyNumberFormat="1" applyFont="1" applyFill="1" applyAlignment="1" applyProtection="1">
      <alignment horizontal="right" vertical="top"/>
      <protection/>
    </xf>
    <xf numFmtId="2" fontId="8" fillId="0" borderId="0" xfId="85" applyNumberFormat="1" applyFont="1" applyBorder="1" applyAlignment="1" applyProtection="1">
      <alignment horizontal="center" vertical="top" wrapText="1"/>
      <protection/>
    </xf>
  </cellXfs>
  <cellStyles count="7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xfId="33"/>
    <cellStyle name="Currency [0]" xfId="34"/>
    <cellStyle name="Dobro" xfId="35"/>
    <cellStyle name="Euro" xfId="36"/>
    <cellStyle name="Hyperlink" xfId="37"/>
    <cellStyle name="Izhod" xfId="38"/>
    <cellStyle name="Naslov" xfId="39"/>
    <cellStyle name="Naslov 1" xfId="40"/>
    <cellStyle name="Naslov 2" xfId="41"/>
    <cellStyle name="Naslov 3" xfId="42"/>
    <cellStyle name="Naslov 4" xfId="43"/>
    <cellStyle name="naslov2" xfId="44"/>
    <cellStyle name="Navadno 2" xfId="45"/>
    <cellStyle name="Navadno 2_08187-00-VTC Bizeljsko -popis del" xfId="46"/>
    <cellStyle name="Navadno 3" xfId="47"/>
    <cellStyle name="Navadno_04164-00_pzr_5_p_1" xfId="48"/>
    <cellStyle name="Navadno_04165-10-PZR-4-MP Petišovci_popis_NN_JR" xfId="49"/>
    <cellStyle name="Navadno_08130-A0-PZR-4-GEN INKUBATOR_ver1_delovna" xfId="50"/>
    <cellStyle name="Navadno_08269-00-IDP-4-projektna investicija" xfId="51"/>
    <cellStyle name="Navadno_List1" xfId="52"/>
    <cellStyle name="Navadno_PS_VIPAVA SEVER_POPIS_2010" xfId="53"/>
    <cellStyle name="Navadno_ZBIR" xfId="54"/>
    <cellStyle name="Nevtralno" xfId="55"/>
    <cellStyle name="Normal_1.3.2" xfId="56"/>
    <cellStyle name="Normal_BEL-P-CE_08112-00-PPIS KREMEN-FAZA1" xfId="57"/>
    <cellStyle name="Normal_BEL-P-CE_08187-00-VTC Bizeljsko -popis del" xfId="58"/>
    <cellStyle name="Followed Hyperlink" xfId="59"/>
    <cellStyle name="Percent" xfId="60"/>
    <cellStyle name="Odstotek 2" xfId="61"/>
    <cellStyle name="Odstotek 2 2" xfId="62"/>
    <cellStyle name="Opomba" xfId="63"/>
    <cellStyle name="Opozorilo" xfId="64"/>
    <cellStyle name="Pojasnjevalno besedilo" xfId="65"/>
    <cellStyle name="Pomoc" xfId="66"/>
    <cellStyle name="Poudarek1" xfId="67"/>
    <cellStyle name="Poudarek2" xfId="68"/>
    <cellStyle name="Poudarek3" xfId="69"/>
    <cellStyle name="Poudarek4" xfId="70"/>
    <cellStyle name="Poudarek5" xfId="71"/>
    <cellStyle name="Poudarek6" xfId="72"/>
    <cellStyle name="Povezana celica" xfId="73"/>
    <cellStyle name="Preveri celico" xfId="74"/>
    <cellStyle name="Računanje" xfId="75"/>
    <cellStyle name="Rekapitulacija" xfId="76"/>
    <cellStyle name="Slabo" xfId="77"/>
    <cellStyle name="Slog 1" xfId="78"/>
    <cellStyle name="STOLPEC_E" xfId="79"/>
    <cellStyle name="Title" xfId="80"/>
    <cellStyle name="Currency" xfId="81"/>
    <cellStyle name="Currency [0]" xfId="82"/>
    <cellStyle name="Valuta 2" xfId="83"/>
    <cellStyle name="Valuta 2 2" xfId="84"/>
    <cellStyle name="Comma" xfId="85"/>
    <cellStyle name="Comma [0]" xfId="86"/>
    <cellStyle name="Vejica 2" xfId="87"/>
    <cellStyle name="Vnos" xfId="88"/>
    <cellStyle name="Vsota"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1133475</xdr:colOff>
      <xdr:row>0</xdr:row>
      <xdr:rowOff>0</xdr:rowOff>
    </xdr:to>
    <xdr:sp>
      <xdr:nvSpPr>
        <xdr:cNvPr id="1" name="Line 13"/>
        <xdr:cNvSpPr>
          <a:spLocks/>
        </xdr:cNvSpPr>
      </xdr:nvSpPr>
      <xdr:spPr>
        <a:xfrm>
          <a:off x="19050" y="0"/>
          <a:ext cx="653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CE"/>
              <a:ea typeface="Courier New CE"/>
              <a:cs typeface="Courier New CE"/>
            </a:rPr>
            <a:t/>
          </a:r>
        </a:p>
      </xdr:txBody>
    </xdr:sp>
    <xdr:clientData/>
  </xdr:twoCellAnchor>
  <xdr:twoCellAnchor>
    <xdr:from>
      <xdr:col>0</xdr:col>
      <xdr:colOff>28575</xdr:colOff>
      <xdr:row>0</xdr:row>
      <xdr:rowOff>0</xdr:rowOff>
    </xdr:from>
    <xdr:to>
      <xdr:col>5</xdr:col>
      <xdr:colOff>1133475</xdr:colOff>
      <xdr:row>0</xdr:row>
      <xdr:rowOff>0</xdr:rowOff>
    </xdr:to>
    <xdr:sp>
      <xdr:nvSpPr>
        <xdr:cNvPr id="2" name="Line 14"/>
        <xdr:cNvSpPr>
          <a:spLocks/>
        </xdr:cNvSpPr>
      </xdr:nvSpPr>
      <xdr:spPr>
        <a:xfrm>
          <a:off x="28575" y="0"/>
          <a:ext cx="652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CE"/>
              <a:ea typeface="Courier New CE"/>
              <a:cs typeface="Courier New CE"/>
            </a:rPr>
            <a:t/>
          </a:r>
        </a:p>
      </xdr:txBody>
    </xdr:sp>
    <xdr:clientData/>
  </xdr:twoCellAnchor>
  <xdr:twoCellAnchor>
    <xdr:from>
      <xdr:col>5</xdr:col>
      <xdr:colOff>57150</xdr:colOff>
      <xdr:row>0</xdr:row>
      <xdr:rowOff>0</xdr:rowOff>
    </xdr:from>
    <xdr:to>
      <xdr:col>5</xdr:col>
      <xdr:colOff>676275</xdr:colOff>
      <xdr:row>0</xdr:row>
      <xdr:rowOff>0</xdr:rowOff>
    </xdr:to>
    <xdr:pic>
      <xdr:nvPicPr>
        <xdr:cNvPr id="3" name="Picture 43" descr="SAVAZNAK"/>
        <xdr:cNvPicPr preferRelativeResize="1">
          <a:picLocks noChangeAspect="1"/>
        </xdr:cNvPicPr>
      </xdr:nvPicPr>
      <xdr:blipFill>
        <a:blip r:embed="rId1"/>
        <a:stretch>
          <a:fillRect/>
        </a:stretch>
      </xdr:blipFill>
      <xdr:spPr>
        <a:xfrm>
          <a:off x="5476875" y="0"/>
          <a:ext cx="619125" cy="0"/>
        </a:xfrm>
        <a:prstGeom prst="rect">
          <a:avLst/>
        </a:prstGeom>
        <a:noFill/>
        <a:ln w="9525" cmpd="sng">
          <a:noFill/>
        </a:ln>
      </xdr:spPr>
    </xdr:pic>
    <xdr:clientData/>
  </xdr:twoCellAnchor>
  <xdr:oneCellAnchor>
    <xdr:from>
      <xdr:col>1</xdr:col>
      <xdr:colOff>238125</xdr:colOff>
      <xdr:row>133</xdr:row>
      <xdr:rowOff>0</xdr:rowOff>
    </xdr:from>
    <xdr:ext cx="85725" cy="1790700"/>
    <xdr:sp fLocksText="0">
      <xdr:nvSpPr>
        <xdr:cNvPr id="4" name="Text Box 231"/>
        <xdr:cNvSpPr txBox="1">
          <a:spLocks noChangeArrowheads="1"/>
        </xdr:cNvSpPr>
      </xdr:nvSpPr>
      <xdr:spPr>
        <a:xfrm>
          <a:off x="523875" y="38233350"/>
          <a:ext cx="85725" cy="1790700"/>
        </a:xfrm>
        <a:prstGeom prst="rect">
          <a:avLst/>
        </a:prstGeom>
        <a:noFill/>
        <a:ln w="9525" cmpd="sng">
          <a:noFill/>
        </a:ln>
      </xdr:spPr>
      <xdr:txBody>
        <a:bodyPr vertOverflow="clip" wrap="square"/>
        <a:p>
          <a:pPr algn="l">
            <a:defRPr/>
          </a:pPr>
          <a:r>
            <a:rPr lang="en-US" cap="none" u="none" baseline="0">
              <a:latin typeface="Courier New CE"/>
              <a:ea typeface="Courier New CE"/>
              <a:cs typeface="Courier New CE"/>
            </a:rPr>
            <a:t/>
          </a:r>
        </a:p>
      </xdr:txBody>
    </xdr:sp>
    <xdr:clientData/>
  </xdr:oneCellAnchor>
  <xdr:oneCellAnchor>
    <xdr:from>
      <xdr:col>1</xdr:col>
      <xdr:colOff>238125</xdr:colOff>
      <xdr:row>320</xdr:row>
      <xdr:rowOff>0</xdr:rowOff>
    </xdr:from>
    <xdr:ext cx="85725" cy="3181350"/>
    <xdr:sp fLocksText="0">
      <xdr:nvSpPr>
        <xdr:cNvPr id="5" name="Text Box 231"/>
        <xdr:cNvSpPr txBox="1">
          <a:spLocks noChangeArrowheads="1"/>
        </xdr:cNvSpPr>
      </xdr:nvSpPr>
      <xdr:spPr>
        <a:xfrm>
          <a:off x="523875" y="93059250"/>
          <a:ext cx="85725" cy="3181350"/>
        </a:xfrm>
        <a:prstGeom prst="rect">
          <a:avLst/>
        </a:prstGeom>
        <a:noFill/>
        <a:ln w="9525" cmpd="sng">
          <a:noFill/>
        </a:ln>
      </xdr:spPr>
      <xdr:txBody>
        <a:bodyPr vertOverflow="clip" wrap="square"/>
        <a:p>
          <a:pPr algn="l">
            <a:defRPr/>
          </a:pPr>
          <a:r>
            <a:rPr lang="en-US" cap="none" u="none" baseline="0">
              <a:latin typeface="Courier New CE"/>
              <a:ea typeface="Courier New CE"/>
              <a:cs typeface="Courier New CE"/>
            </a:rPr>
            <a:t/>
          </a:r>
        </a:p>
      </xdr:txBody>
    </xdr:sp>
    <xdr:clientData/>
  </xdr:oneCellAnchor>
  <xdr:oneCellAnchor>
    <xdr:from>
      <xdr:col>1</xdr:col>
      <xdr:colOff>238125</xdr:colOff>
      <xdr:row>131</xdr:row>
      <xdr:rowOff>0</xdr:rowOff>
    </xdr:from>
    <xdr:ext cx="85725" cy="1847850"/>
    <xdr:sp fLocksText="0">
      <xdr:nvSpPr>
        <xdr:cNvPr id="6" name="Text Box 231"/>
        <xdr:cNvSpPr txBox="1">
          <a:spLocks noChangeArrowheads="1"/>
        </xdr:cNvSpPr>
      </xdr:nvSpPr>
      <xdr:spPr>
        <a:xfrm>
          <a:off x="523875" y="37909500"/>
          <a:ext cx="85725" cy="1847850"/>
        </a:xfrm>
        <a:prstGeom prst="rect">
          <a:avLst/>
        </a:prstGeom>
        <a:noFill/>
        <a:ln w="9525" cmpd="sng">
          <a:noFill/>
        </a:ln>
      </xdr:spPr>
      <xdr:txBody>
        <a:bodyPr vertOverflow="clip" wrap="square"/>
        <a:p>
          <a:pPr algn="l">
            <a:defRPr/>
          </a:pPr>
          <a:r>
            <a:rPr lang="en-US" cap="none" u="none" baseline="0">
              <a:latin typeface="Courier New CE"/>
              <a:ea typeface="Courier New CE"/>
              <a:cs typeface="Courier New CE"/>
            </a:rPr>
            <a:t/>
          </a:r>
        </a:p>
      </xdr:txBody>
    </xdr:sp>
    <xdr:clientData/>
  </xdr:oneCellAnchor>
  <xdr:oneCellAnchor>
    <xdr:from>
      <xdr:col>1</xdr:col>
      <xdr:colOff>238125</xdr:colOff>
      <xdr:row>121</xdr:row>
      <xdr:rowOff>0</xdr:rowOff>
    </xdr:from>
    <xdr:ext cx="95250" cy="1762125"/>
    <xdr:sp fLocksText="0">
      <xdr:nvSpPr>
        <xdr:cNvPr id="7" name="Text Box 231"/>
        <xdr:cNvSpPr txBox="1">
          <a:spLocks noChangeArrowheads="1"/>
        </xdr:cNvSpPr>
      </xdr:nvSpPr>
      <xdr:spPr>
        <a:xfrm>
          <a:off x="523875" y="34937700"/>
          <a:ext cx="95250" cy="1762125"/>
        </a:xfrm>
        <a:prstGeom prst="rect">
          <a:avLst/>
        </a:prstGeom>
        <a:noFill/>
        <a:ln w="9525" cmpd="sng">
          <a:noFill/>
        </a:ln>
      </xdr:spPr>
      <xdr:txBody>
        <a:bodyPr vertOverflow="clip" wrap="square"/>
        <a:p>
          <a:pPr algn="l">
            <a:defRPr/>
          </a:pPr>
          <a:r>
            <a:rPr lang="en-US" cap="none" u="none" baseline="0">
              <a:latin typeface="Courier New CE"/>
              <a:ea typeface="Courier New CE"/>
              <a:cs typeface="Courier New CE"/>
            </a:rPr>
            <a:t/>
          </a:r>
        </a:p>
      </xdr:txBody>
    </xdr:sp>
    <xdr:clientData/>
  </xdr:oneCellAnchor>
  <xdr:oneCellAnchor>
    <xdr:from>
      <xdr:col>5</xdr:col>
      <xdr:colOff>800100</xdr:colOff>
      <xdr:row>252</xdr:row>
      <xdr:rowOff>0</xdr:rowOff>
    </xdr:from>
    <xdr:ext cx="85725" cy="1400175"/>
    <xdr:sp fLocksText="0">
      <xdr:nvSpPr>
        <xdr:cNvPr id="8" name="Text Box 231"/>
        <xdr:cNvSpPr txBox="1">
          <a:spLocks noChangeArrowheads="1"/>
        </xdr:cNvSpPr>
      </xdr:nvSpPr>
      <xdr:spPr>
        <a:xfrm>
          <a:off x="6219825" y="75314175"/>
          <a:ext cx="85725" cy="1400175"/>
        </a:xfrm>
        <a:prstGeom prst="rect">
          <a:avLst/>
        </a:prstGeom>
        <a:noFill/>
        <a:ln w="9525" cmpd="sng">
          <a:noFill/>
        </a:ln>
      </xdr:spPr>
      <xdr:txBody>
        <a:bodyPr vertOverflow="clip" wrap="square"/>
        <a:p>
          <a:pPr algn="l">
            <a:defRPr/>
          </a:pPr>
          <a:r>
            <a:rPr lang="en-US" cap="none" u="none" baseline="0">
              <a:latin typeface="Courier New CE"/>
              <a:ea typeface="Courier New CE"/>
              <a:cs typeface="Courier New C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vaprojektSBS\Dokumenti\Users\momirb\Documents\bogdanm\DELO\CESTE\KREMEN%20-%20PGD\TEKST\POPIS\IN&#352;TALACIJE\08112-00-Popis-Kremen-faza%20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ZA 3 (2)"/>
      <sheetName val="FAZA 2 (2)"/>
      <sheetName val="FAZA 1"/>
      <sheetName val="FAZA 2"/>
      <sheetName val="FAZA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6"/>
  <sheetViews>
    <sheetView showRowColHeaders="0" zoomScalePageLayoutView="0" workbookViewId="0" topLeftCell="A1">
      <selection activeCell="B38" sqref="B38"/>
    </sheetView>
  </sheetViews>
  <sheetFormatPr defaultColWidth="9.00390625" defaultRowHeight="12"/>
  <cols>
    <col min="2" max="2" width="43.75390625" style="0" customWidth="1"/>
    <col min="3" max="3" width="10.875" style="0" customWidth="1"/>
    <col min="4" max="4" width="18.00390625" style="0" customWidth="1"/>
  </cols>
  <sheetData>
    <row r="1" spans="1:4" ht="12">
      <c r="A1" s="461"/>
      <c r="B1" s="462"/>
      <c r="C1" s="462"/>
      <c r="D1" s="462"/>
    </row>
    <row r="2" spans="1:4" ht="12">
      <c r="A2" s="463"/>
      <c r="B2" s="464"/>
      <c r="C2" s="464"/>
      <c r="D2" s="462"/>
    </row>
    <row r="3" spans="1:4" ht="12">
      <c r="A3" s="465"/>
      <c r="B3" s="466" t="s">
        <v>32</v>
      </c>
      <c r="C3" s="467"/>
      <c r="D3" s="339"/>
    </row>
    <row r="4" spans="1:4" ht="13.5">
      <c r="A4" s="468"/>
      <c r="B4" s="468"/>
      <c r="C4" s="468"/>
      <c r="D4" s="468"/>
    </row>
    <row r="5" spans="1:4" ht="13.5">
      <c r="A5" s="468"/>
      <c r="B5" s="468"/>
      <c r="C5" s="468"/>
      <c r="D5" s="468"/>
    </row>
    <row r="6" spans="1:4" ht="13.5">
      <c r="A6" s="468"/>
      <c r="B6" s="468"/>
      <c r="C6" s="468"/>
      <c r="D6" s="468"/>
    </row>
    <row r="7" spans="1:4" ht="13.5" customHeight="1">
      <c r="A7" s="468"/>
      <c r="B7" s="349" t="s">
        <v>175</v>
      </c>
      <c r="C7" s="349"/>
      <c r="D7" s="349"/>
    </row>
    <row r="8" spans="1:4" ht="13.5">
      <c r="A8" s="468"/>
      <c r="B8" s="357" t="s">
        <v>176</v>
      </c>
      <c r="C8" s="357"/>
      <c r="D8" s="357"/>
    </row>
    <row r="9" spans="1:4" ht="13.5" customHeight="1">
      <c r="A9" s="468"/>
      <c r="B9" s="358" t="s">
        <v>177</v>
      </c>
      <c r="C9" s="358"/>
      <c r="D9" s="358"/>
    </row>
    <row r="10" spans="1:4" ht="13.5">
      <c r="A10" s="468"/>
      <c r="B10" s="359"/>
      <c r="C10" s="468"/>
      <c r="D10" s="359"/>
    </row>
    <row r="11" spans="1:4" ht="13.5">
      <c r="A11" s="468"/>
      <c r="B11" s="359"/>
      <c r="C11" s="468"/>
      <c r="D11" s="468"/>
    </row>
    <row r="12" spans="1:4" ht="13.5">
      <c r="A12" s="468"/>
      <c r="B12" s="349" t="s">
        <v>178</v>
      </c>
      <c r="C12" s="468"/>
      <c r="D12" s="468"/>
    </row>
    <row r="13" spans="1:4" ht="25.5">
      <c r="A13" s="468"/>
      <c r="B13" s="358" t="s">
        <v>83</v>
      </c>
      <c r="C13" s="468"/>
      <c r="D13" s="468"/>
    </row>
    <row r="14" spans="1:4" ht="13.5">
      <c r="A14" s="468"/>
      <c r="B14" s="358"/>
      <c r="C14" s="468"/>
      <c r="D14" s="468"/>
    </row>
    <row r="15" spans="1:4" ht="13.5">
      <c r="A15" s="468"/>
      <c r="B15" s="358"/>
      <c r="C15" s="468"/>
      <c r="D15" s="468"/>
    </row>
    <row r="16" spans="1:4" ht="13.5">
      <c r="A16" s="468"/>
      <c r="B16" s="360" t="s">
        <v>179</v>
      </c>
      <c r="C16" s="468"/>
      <c r="D16" s="468"/>
    </row>
    <row r="17" spans="1:4" ht="13.5">
      <c r="A17" s="468"/>
      <c r="B17" s="358" t="s">
        <v>180</v>
      </c>
      <c r="C17" s="468"/>
      <c r="D17" s="468"/>
    </row>
    <row r="18" spans="1:4" ht="13.5">
      <c r="A18" s="468"/>
      <c r="B18" s="361"/>
      <c r="C18" s="468"/>
      <c r="D18" s="468"/>
    </row>
    <row r="19" spans="1:4" ht="13.5">
      <c r="A19" s="468"/>
      <c r="B19" s="358"/>
      <c r="C19" s="468"/>
      <c r="D19" s="468"/>
    </row>
    <row r="20" spans="1:4" ht="12.75">
      <c r="A20" s="469"/>
      <c r="B20" s="470"/>
      <c r="C20" s="471"/>
      <c r="D20" s="472" t="s">
        <v>306</v>
      </c>
    </row>
    <row r="21" spans="1:4" ht="13.5" thickBot="1">
      <c r="A21" s="469"/>
      <c r="B21" s="473"/>
      <c r="C21" s="474"/>
      <c r="D21" s="475"/>
    </row>
    <row r="22" spans="1:4" ht="19.5" customHeight="1">
      <c r="A22" s="469"/>
      <c r="B22" s="493" t="s">
        <v>399</v>
      </c>
      <c r="C22" s="494"/>
      <c r="D22" s="476">
        <f>+Križišče!F328</f>
        <v>0</v>
      </c>
    </row>
    <row r="23" spans="1:4" ht="19.5" customHeight="1">
      <c r="A23" s="469"/>
      <c r="B23" s="495" t="s">
        <v>400</v>
      </c>
      <c r="C23" s="491"/>
      <c r="D23" s="477">
        <f>+'Prepust '!G207</f>
        <v>0</v>
      </c>
    </row>
    <row r="24" spans="1:4" ht="19.5" customHeight="1">
      <c r="A24" s="469"/>
      <c r="B24" s="495" t="s">
        <v>398</v>
      </c>
      <c r="C24" s="492"/>
      <c r="D24" s="477">
        <f>+Most!G197</f>
        <v>0</v>
      </c>
    </row>
    <row r="25" spans="1:4" ht="19.5" customHeight="1">
      <c r="A25" s="469"/>
      <c r="B25" s="495" t="s">
        <v>390</v>
      </c>
      <c r="C25" s="492"/>
      <c r="D25" s="477">
        <f>+'Cestna razsvetljava-križišče'!F130</f>
        <v>0</v>
      </c>
    </row>
    <row r="26" spans="1:4" ht="19.5" customHeight="1">
      <c r="A26" s="469"/>
      <c r="B26" s="495" t="s">
        <v>391</v>
      </c>
      <c r="C26" s="492"/>
      <c r="D26" s="477">
        <f>+'TK KAB. kanalizacija'!F35</f>
        <v>0</v>
      </c>
    </row>
    <row r="27" spans="1:4" ht="19.5" customHeight="1">
      <c r="A27" s="469"/>
      <c r="B27" s="495" t="s">
        <v>309</v>
      </c>
      <c r="C27" s="491"/>
      <c r="D27" s="496"/>
    </row>
    <row r="28" spans="1:4" ht="19.5" customHeight="1">
      <c r="A28" s="469"/>
      <c r="B28" s="497" t="s">
        <v>307</v>
      </c>
      <c r="C28" s="491"/>
      <c r="D28" s="496">
        <f>SUM(D22:D27)</f>
        <v>0</v>
      </c>
    </row>
    <row r="29" spans="1:4" ht="19.5" customHeight="1">
      <c r="A29" s="469"/>
      <c r="B29" s="497" t="s">
        <v>310</v>
      </c>
      <c r="C29" s="491"/>
      <c r="D29" s="496"/>
    </row>
    <row r="30" spans="1:4" ht="19.5" customHeight="1" thickBot="1">
      <c r="A30" s="469"/>
      <c r="B30" s="498" t="s">
        <v>308</v>
      </c>
      <c r="C30" s="499">
        <v>0.22</v>
      </c>
      <c r="D30" s="500"/>
    </row>
    <row r="31" spans="1:4" ht="19.5" customHeight="1" thickBot="1">
      <c r="A31" s="469"/>
      <c r="B31" s="482"/>
      <c r="C31" s="478"/>
      <c r="D31" s="479"/>
    </row>
    <row r="32" spans="1:4" ht="19.5" customHeight="1" thickBot="1">
      <c r="A32" s="469"/>
      <c r="B32" s="483" t="s">
        <v>311</v>
      </c>
      <c r="C32" s="480"/>
      <c r="D32" s="481"/>
    </row>
    <row r="33" spans="1:4" ht="13.5">
      <c r="A33" s="468"/>
      <c r="B33" s="484"/>
      <c r="C33" s="484"/>
      <c r="D33" s="485"/>
    </row>
    <row r="34" spans="1:4" ht="13.5">
      <c r="A34" s="468"/>
      <c r="B34" s="486"/>
      <c r="C34" s="487"/>
      <c r="D34" s="488"/>
    </row>
    <row r="35" spans="1:4" ht="13.5">
      <c r="A35" s="468"/>
      <c r="B35" s="489"/>
      <c r="C35" s="489"/>
      <c r="D35" s="490"/>
    </row>
    <row r="36" spans="1:4" ht="13.5">
      <c r="A36" s="468"/>
      <c r="B36" s="489"/>
      <c r="C36" s="489"/>
      <c r="D36" s="49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55"/>
  <sheetViews>
    <sheetView showRowColHeaders="0" showZeros="0" view="pageBreakPreview" zoomScaleSheetLayoutView="100" zoomScalePageLayoutView="0" workbookViewId="0" topLeftCell="A1">
      <selection activeCell="E24" sqref="E24"/>
    </sheetView>
  </sheetViews>
  <sheetFormatPr defaultColWidth="9.00390625" defaultRowHeight="12"/>
  <cols>
    <col min="1" max="1" width="3.75390625" style="161" customWidth="1"/>
    <col min="2" max="2" width="40.75390625" style="17" customWidth="1"/>
    <col min="3" max="3" width="4.125" style="18" customWidth="1"/>
    <col min="4" max="4" width="8.75390625" style="139" customWidth="1"/>
    <col min="5" max="5" width="13.75390625" style="215" customWidth="1"/>
    <col min="6" max="6" width="15.75390625" style="188" customWidth="1"/>
    <col min="7" max="7" width="14.75390625" style="244" customWidth="1"/>
    <col min="8" max="8" width="6.375" style="19" customWidth="1"/>
    <col min="9" max="9" width="43.00390625" style="20" customWidth="1"/>
    <col min="10" max="10" width="9.125" style="107" customWidth="1"/>
    <col min="11" max="16384" width="9.00390625" style="19" customWidth="1"/>
  </cols>
  <sheetData>
    <row r="1" spans="4:6" s="4" customFormat="1" ht="12">
      <c r="D1" s="133"/>
      <c r="E1" s="211"/>
      <c r="F1" s="183"/>
    </row>
    <row r="2" spans="1:6" s="4" customFormat="1" ht="12">
      <c r="A2" s="5"/>
      <c r="B2" s="5"/>
      <c r="C2" s="5"/>
      <c r="D2" s="134"/>
      <c r="E2" s="212"/>
      <c r="F2" s="183"/>
    </row>
    <row r="3" spans="4:6" s="4" customFormat="1" ht="12">
      <c r="D3" s="133"/>
      <c r="E3" s="211"/>
      <c r="F3" s="183"/>
    </row>
    <row r="4" spans="1:6" s="6" customFormat="1" ht="12.75">
      <c r="A4" s="156"/>
      <c r="B4" s="85" t="s">
        <v>52</v>
      </c>
      <c r="C4" s="86" t="s">
        <v>28</v>
      </c>
      <c r="D4" s="135" t="s">
        <v>29</v>
      </c>
      <c r="E4" s="114" t="s">
        <v>169</v>
      </c>
      <c r="F4" s="184" t="s">
        <v>31</v>
      </c>
    </row>
    <row r="5" spans="1:7" s="7" customFormat="1" ht="9">
      <c r="A5" s="157"/>
      <c r="B5" s="87" t="s">
        <v>32</v>
      </c>
      <c r="C5" s="10"/>
      <c r="D5" s="136"/>
      <c r="E5" s="213"/>
      <c r="F5" s="185"/>
      <c r="G5" s="243"/>
    </row>
    <row r="6" spans="1:9" s="1" customFormat="1" ht="12.75">
      <c r="A6" s="160"/>
      <c r="B6" s="73" t="s">
        <v>20</v>
      </c>
      <c r="C6" s="11"/>
      <c r="D6" s="138"/>
      <c r="E6" s="214"/>
      <c r="F6" s="187"/>
      <c r="G6" s="83"/>
      <c r="H6" s="3"/>
      <c r="I6" s="3"/>
    </row>
    <row r="7" spans="1:9" s="1" customFormat="1" ht="12.75">
      <c r="A7" s="160"/>
      <c r="B7" s="232" t="s">
        <v>85</v>
      </c>
      <c r="C7" s="11"/>
      <c r="D7" s="138"/>
      <c r="E7" s="214"/>
      <c r="F7" s="187"/>
      <c r="G7" s="83"/>
      <c r="H7" s="3"/>
      <c r="I7" s="3"/>
    </row>
    <row r="8" spans="1:9" s="1" customFormat="1" ht="12.75">
      <c r="A8" s="160"/>
      <c r="B8" s="106" t="s">
        <v>84</v>
      </c>
      <c r="C8" s="11"/>
      <c r="D8" s="138"/>
      <c r="E8" s="214"/>
      <c r="F8" s="187"/>
      <c r="G8" s="83"/>
      <c r="H8" s="3"/>
      <c r="I8" s="3"/>
    </row>
    <row r="9" spans="1:9" s="1" customFormat="1" ht="12.75">
      <c r="A9" s="160"/>
      <c r="B9" s="106"/>
      <c r="C9" s="11"/>
      <c r="D9" s="138"/>
      <c r="E9" s="214"/>
      <c r="F9" s="187"/>
      <c r="G9" s="83"/>
      <c r="H9" s="3"/>
      <c r="I9" s="3"/>
    </row>
    <row r="10" spans="1:9" s="23" customFormat="1" ht="12.75">
      <c r="A10" s="162" t="s">
        <v>34</v>
      </c>
      <c r="B10" s="89" t="s">
        <v>60</v>
      </c>
      <c r="C10" s="90" t="s">
        <v>33</v>
      </c>
      <c r="D10" s="140" t="s">
        <v>34</v>
      </c>
      <c r="E10" s="116" t="s">
        <v>33</v>
      </c>
      <c r="F10" s="189"/>
      <c r="G10" s="245"/>
      <c r="I10" s="24"/>
    </row>
    <row r="11" spans="1:9" s="23" customFormat="1" ht="12.75">
      <c r="A11" s="162"/>
      <c r="B11" s="89"/>
      <c r="C11" s="90"/>
      <c r="D11" s="140"/>
      <c r="E11" s="116"/>
      <c r="F11" s="189"/>
      <c r="G11" s="245"/>
      <c r="I11" s="24"/>
    </row>
    <row r="12" spans="1:9" s="23" customFormat="1" ht="72">
      <c r="A12" s="63">
        <v>1</v>
      </c>
      <c r="B12" s="91" t="s">
        <v>100</v>
      </c>
      <c r="C12" s="90" t="s">
        <v>35</v>
      </c>
      <c r="D12" s="57">
        <v>1</v>
      </c>
      <c r="E12" s="268">
        <v>0</v>
      </c>
      <c r="F12" s="191">
        <f>D12*E12</f>
        <v>0</v>
      </c>
      <c r="G12" s="245"/>
      <c r="I12" s="24"/>
    </row>
    <row r="13" spans="1:9" s="23" customFormat="1" ht="12.75">
      <c r="A13" s="63"/>
      <c r="B13" s="91"/>
      <c r="C13" s="90"/>
      <c r="D13" s="57"/>
      <c r="E13" s="116"/>
      <c r="F13" s="191"/>
      <c r="G13" s="245"/>
      <c r="I13" s="24"/>
    </row>
    <row r="14" spans="1:9" s="23" customFormat="1" ht="48">
      <c r="A14" s="63">
        <v>2</v>
      </c>
      <c r="B14" s="91" t="s">
        <v>101</v>
      </c>
      <c r="C14" s="90" t="s">
        <v>35</v>
      </c>
      <c r="D14" s="57">
        <v>1</v>
      </c>
      <c r="E14" s="269">
        <v>0</v>
      </c>
      <c r="F14" s="191">
        <f>D14*E14</f>
        <v>0</v>
      </c>
      <c r="G14" s="245"/>
      <c r="I14" s="24"/>
    </row>
    <row r="15" spans="1:9" s="23" customFormat="1" ht="12.75">
      <c r="A15" s="63"/>
      <c r="B15" s="13"/>
      <c r="C15" s="14"/>
      <c r="D15" s="57"/>
      <c r="E15" s="116"/>
      <c r="F15" s="191"/>
      <c r="G15" s="245"/>
      <c r="I15" s="24"/>
    </row>
    <row r="16" spans="1:9" s="23" customFormat="1" ht="48">
      <c r="A16" s="63">
        <v>3</v>
      </c>
      <c r="B16" s="92" t="s">
        <v>102</v>
      </c>
      <c r="C16" s="60" t="s">
        <v>37</v>
      </c>
      <c r="D16" s="113">
        <v>60</v>
      </c>
      <c r="E16" s="269">
        <v>0</v>
      </c>
      <c r="F16" s="191">
        <f>D16*E16</f>
        <v>0</v>
      </c>
      <c r="G16" s="245"/>
      <c r="I16" s="24"/>
    </row>
    <row r="17" spans="1:9" s="23" customFormat="1" ht="12.75">
      <c r="A17" s="63"/>
      <c r="B17" s="27"/>
      <c r="C17" s="12"/>
      <c r="D17" s="113"/>
      <c r="E17" s="208"/>
      <c r="F17" s="191"/>
      <c r="G17" s="245"/>
      <c r="I17" s="24"/>
    </row>
    <row r="18" spans="1:9" s="23" customFormat="1" ht="12.75">
      <c r="A18" s="63">
        <v>4</v>
      </c>
      <c r="B18" s="92" t="s">
        <v>103</v>
      </c>
      <c r="C18" s="60" t="s">
        <v>38</v>
      </c>
      <c r="D18" s="113">
        <v>80</v>
      </c>
      <c r="E18" s="269">
        <v>0</v>
      </c>
      <c r="F18" s="191">
        <f>D18*E18</f>
        <v>0</v>
      </c>
      <c r="G18" s="245"/>
      <c r="I18" s="24"/>
    </row>
    <row r="19" spans="1:9" s="23" customFormat="1" ht="12.75">
      <c r="A19" s="63"/>
      <c r="B19" s="27"/>
      <c r="C19" s="12"/>
      <c r="D19" s="113"/>
      <c r="E19" s="208"/>
      <c r="F19" s="191"/>
      <c r="G19" s="245"/>
      <c r="I19" s="24"/>
    </row>
    <row r="20" spans="1:9" s="23" customFormat="1" ht="12.75">
      <c r="A20" s="63">
        <v>5</v>
      </c>
      <c r="B20" s="92" t="s">
        <v>54</v>
      </c>
      <c r="C20" s="60" t="s">
        <v>37</v>
      </c>
      <c r="D20" s="113">
        <v>380</v>
      </c>
      <c r="E20" s="269">
        <v>0</v>
      </c>
      <c r="F20" s="191">
        <f>D20*E20</f>
        <v>0</v>
      </c>
      <c r="G20" s="245"/>
      <c r="I20" s="24"/>
    </row>
    <row r="21" spans="1:9" s="23" customFormat="1" ht="12.75">
      <c r="A21" s="63"/>
      <c r="B21" s="92"/>
      <c r="C21" s="60"/>
      <c r="D21" s="113"/>
      <c r="E21" s="231"/>
      <c r="F21" s="191"/>
      <c r="G21" s="245"/>
      <c r="I21" s="24"/>
    </row>
    <row r="22" spans="1:9" s="23" customFormat="1" ht="12.75">
      <c r="A22" s="63">
        <v>6</v>
      </c>
      <c r="B22" s="92" t="s">
        <v>108</v>
      </c>
      <c r="C22" s="60" t="s">
        <v>37</v>
      </c>
      <c r="D22" s="113">
        <v>370</v>
      </c>
      <c r="E22" s="269">
        <v>0</v>
      </c>
      <c r="F22" s="191">
        <f>D22*E22</f>
        <v>0</v>
      </c>
      <c r="G22" s="245"/>
      <c r="I22" s="24"/>
    </row>
    <row r="23" spans="1:9" s="23" customFormat="1" ht="12.75">
      <c r="A23" s="63"/>
      <c r="B23" s="27"/>
      <c r="C23" s="12"/>
      <c r="D23" s="113"/>
      <c r="E23" s="208"/>
      <c r="F23" s="191"/>
      <c r="G23" s="245"/>
      <c r="I23" s="24"/>
    </row>
    <row r="24" spans="1:9" s="23" customFormat="1" ht="12.75">
      <c r="A24" s="63">
        <v>7</v>
      </c>
      <c r="B24" s="92" t="s">
        <v>104</v>
      </c>
      <c r="C24" s="60" t="s">
        <v>105</v>
      </c>
      <c r="D24" s="113">
        <v>2</v>
      </c>
      <c r="E24" s="269">
        <v>0</v>
      </c>
      <c r="F24" s="191">
        <f>D24*E24</f>
        <v>0</v>
      </c>
      <c r="G24" s="245"/>
      <c r="I24" s="24"/>
    </row>
    <row r="25" spans="1:9" s="23" customFormat="1" ht="12.75">
      <c r="A25" s="63"/>
      <c r="B25" s="92"/>
      <c r="C25" s="60"/>
      <c r="D25" s="113"/>
      <c r="E25" s="231"/>
      <c r="F25" s="191"/>
      <c r="G25" s="245"/>
      <c r="I25" s="24"/>
    </row>
    <row r="26" spans="1:9" s="23" customFormat="1" ht="12.75">
      <c r="A26" s="63">
        <v>8</v>
      </c>
      <c r="B26" s="92" t="s">
        <v>167</v>
      </c>
      <c r="C26" s="60" t="s">
        <v>37</v>
      </c>
      <c r="D26" s="113">
        <v>18</v>
      </c>
      <c r="E26" s="269">
        <v>0</v>
      </c>
      <c r="F26" s="191">
        <v>0</v>
      </c>
      <c r="G26" s="245"/>
      <c r="I26" s="24"/>
    </row>
    <row r="27" spans="1:9" s="23" customFormat="1" ht="12.75">
      <c r="A27" s="63"/>
      <c r="B27" s="92"/>
      <c r="C27" s="60"/>
      <c r="D27" s="113"/>
      <c r="E27" s="116"/>
      <c r="F27" s="191"/>
      <c r="G27" s="245"/>
      <c r="I27" s="24"/>
    </row>
    <row r="28" spans="1:9" s="23" customFormat="1" ht="12.75">
      <c r="A28" s="63">
        <v>9</v>
      </c>
      <c r="B28" s="27" t="s">
        <v>64</v>
      </c>
      <c r="C28" s="12" t="s">
        <v>36</v>
      </c>
      <c r="D28" s="113">
        <v>3</v>
      </c>
      <c r="E28" s="269">
        <v>0</v>
      </c>
      <c r="F28" s="191">
        <f>D28*E28</f>
        <v>0</v>
      </c>
      <c r="G28" s="245"/>
      <c r="I28" s="24"/>
    </row>
    <row r="29" spans="1:9" s="23" customFormat="1" ht="12.75">
      <c r="A29" s="63"/>
      <c r="B29" s="27"/>
      <c r="C29" s="12"/>
      <c r="D29" s="113"/>
      <c r="E29" s="116"/>
      <c r="F29" s="191"/>
      <c r="G29" s="245"/>
      <c r="I29" s="24"/>
    </row>
    <row r="30" spans="1:9" s="23" customFormat="1" ht="24">
      <c r="A30" s="63">
        <v>10</v>
      </c>
      <c r="B30" s="92" t="s">
        <v>106</v>
      </c>
      <c r="C30" s="60" t="s">
        <v>38</v>
      </c>
      <c r="D30" s="113">
        <v>30</v>
      </c>
      <c r="E30" s="269">
        <v>0</v>
      </c>
      <c r="F30" s="191">
        <f>D30*E30</f>
        <v>0</v>
      </c>
      <c r="G30" s="245"/>
      <c r="I30" s="24"/>
    </row>
    <row r="31" spans="1:9" s="23" customFormat="1" ht="12.75">
      <c r="A31" s="63"/>
      <c r="B31" s="27"/>
      <c r="C31" s="12"/>
      <c r="D31" s="113"/>
      <c r="E31" s="208"/>
      <c r="F31" s="191"/>
      <c r="G31" s="245"/>
      <c r="I31" s="24"/>
    </row>
    <row r="32" spans="1:9" s="23" customFormat="1" ht="24">
      <c r="A32" s="63">
        <v>11</v>
      </c>
      <c r="B32" s="254" t="s">
        <v>143</v>
      </c>
      <c r="C32" s="255" t="s">
        <v>39</v>
      </c>
      <c r="D32" s="256">
        <v>8</v>
      </c>
      <c r="E32" s="270">
        <v>0</v>
      </c>
      <c r="F32" s="192">
        <f>+D32*E32</f>
        <v>0</v>
      </c>
      <c r="G32" s="245"/>
      <c r="I32" s="24"/>
    </row>
    <row r="33" spans="1:9" s="23" customFormat="1" ht="12.75">
      <c r="A33" s="63"/>
      <c r="B33" s="254"/>
      <c r="C33" s="255"/>
      <c r="D33" s="256"/>
      <c r="E33" s="192"/>
      <c r="F33" s="192"/>
      <c r="G33" s="245"/>
      <c r="I33" s="24"/>
    </row>
    <row r="34" spans="1:9" s="23" customFormat="1" ht="60">
      <c r="A34" s="63">
        <v>12</v>
      </c>
      <c r="B34" s="92" t="s">
        <v>107</v>
      </c>
      <c r="C34" s="90" t="s">
        <v>35</v>
      </c>
      <c r="D34" s="57">
        <v>1</v>
      </c>
      <c r="E34" s="268">
        <v>0</v>
      </c>
      <c r="F34" s="191">
        <f>D34*E34</f>
        <v>0</v>
      </c>
      <c r="G34" s="245"/>
      <c r="I34" s="24"/>
    </row>
    <row r="35" spans="1:9" s="23" customFormat="1" ht="12.75">
      <c r="A35" s="162"/>
      <c r="B35" s="89"/>
      <c r="C35" s="90"/>
      <c r="D35" s="140"/>
      <c r="E35" s="116"/>
      <c r="F35" s="189"/>
      <c r="G35" s="245"/>
      <c r="I35" s="24"/>
    </row>
    <row r="36" spans="1:9" s="23" customFormat="1" ht="12.75">
      <c r="A36" s="84"/>
      <c r="B36" s="69" t="str">
        <f>CONCATENATE("SKUPAJ:  ",B10)</f>
        <v>SKUPAJ:  I. PRIPRAVLJALNA DELA</v>
      </c>
      <c r="C36" s="70"/>
      <c r="D36" s="143"/>
      <c r="E36" s="210"/>
      <c r="F36" s="228">
        <f>SUM(F10:F35)</f>
        <v>0</v>
      </c>
      <c r="G36" s="245"/>
      <c r="H36" s="28"/>
      <c r="I36" s="24"/>
    </row>
    <row r="37" spans="1:9" s="16" customFormat="1" ht="12.75">
      <c r="A37" s="163" t="s">
        <v>34</v>
      </c>
      <c r="B37" s="25"/>
      <c r="C37" s="26"/>
      <c r="D37" s="141"/>
      <c r="E37" s="117"/>
      <c r="F37" s="190"/>
      <c r="G37" s="246"/>
      <c r="I37" s="24"/>
    </row>
    <row r="38" spans="1:9" s="23" customFormat="1" ht="12.75">
      <c r="A38" s="162" t="s">
        <v>34</v>
      </c>
      <c r="B38" s="89" t="s">
        <v>43</v>
      </c>
      <c r="C38" s="90" t="s">
        <v>33</v>
      </c>
      <c r="D38" s="140" t="s">
        <v>34</v>
      </c>
      <c r="E38" s="242" t="s">
        <v>33</v>
      </c>
      <c r="F38" s="189"/>
      <c r="G38" s="245"/>
      <c r="I38" s="24"/>
    </row>
    <row r="39" spans="1:9" s="16" customFormat="1" ht="12.75">
      <c r="A39" s="163" t="s">
        <v>34</v>
      </c>
      <c r="B39" s="25"/>
      <c r="C39" s="26"/>
      <c r="D39" s="141"/>
      <c r="E39" s="117"/>
      <c r="F39" s="190"/>
      <c r="G39" s="246"/>
      <c r="I39" s="24"/>
    </row>
    <row r="40" spans="1:9" s="1" customFormat="1" ht="24">
      <c r="A40" s="164">
        <v>1</v>
      </c>
      <c r="B40" s="254" t="s">
        <v>3</v>
      </c>
      <c r="C40" s="255" t="s">
        <v>35</v>
      </c>
      <c r="D40" s="257">
        <v>1</v>
      </c>
      <c r="E40" s="271">
        <v>0</v>
      </c>
      <c r="F40" s="192">
        <f>+D40*E40</f>
        <v>0</v>
      </c>
      <c r="G40" s="247"/>
      <c r="H40" s="9"/>
      <c r="I40" s="3"/>
    </row>
    <row r="41" spans="1:9" s="1" customFormat="1" ht="12.75">
      <c r="A41" s="164"/>
      <c r="B41" s="254"/>
      <c r="C41" s="12"/>
      <c r="D41" s="257"/>
      <c r="E41" s="192"/>
      <c r="F41" s="192"/>
      <c r="G41" s="247"/>
      <c r="H41" s="9"/>
      <c r="I41" s="3"/>
    </row>
    <row r="42" spans="1:9" s="1" customFormat="1" ht="36">
      <c r="A42" s="165">
        <f>A40+1</f>
        <v>2</v>
      </c>
      <c r="B42" s="254" t="s">
        <v>1</v>
      </c>
      <c r="C42" s="255" t="s">
        <v>39</v>
      </c>
      <c r="D42" s="257">
        <v>6</v>
      </c>
      <c r="E42" s="270">
        <v>0</v>
      </c>
      <c r="F42" s="192">
        <f>+D42*E42</f>
        <v>0</v>
      </c>
      <c r="G42" s="247"/>
      <c r="H42" s="9"/>
      <c r="I42" s="3"/>
    </row>
    <row r="43" spans="1:9" s="1" customFormat="1" ht="12.75">
      <c r="A43" s="165"/>
      <c r="B43" s="254"/>
      <c r="C43" s="255"/>
      <c r="D43" s="257"/>
      <c r="E43" s="192"/>
      <c r="F43" s="192"/>
      <c r="G43" s="247"/>
      <c r="H43" s="9"/>
      <c r="I43" s="3"/>
    </row>
    <row r="44" spans="1:9" s="1" customFormat="1" ht="36">
      <c r="A44" s="165">
        <v>3</v>
      </c>
      <c r="B44" s="254" t="s">
        <v>2</v>
      </c>
      <c r="C44" s="255" t="s">
        <v>39</v>
      </c>
      <c r="D44" s="257">
        <v>6</v>
      </c>
      <c r="E44" s="270">
        <v>0</v>
      </c>
      <c r="F44" s="192">
        <f>+D44*E44</f>
        <v>0</v>
      </c>
      <c r="G44" s="247"/>
      <c r="H44" s="9"/>
      <c r="I44" s="3"/>
    </row>
    <row r="45" spans="1:9" s="1" customFormat="1" ht="12.75">
      <c r="A45" s="158"/>
      <c r="B45" s="8"/>
      <c r="C45" s="12"/>
      <c r="D45" s="142"/>
      <c r="E45" s="115"/>
      <c r="F45" s="191"/>
      <c r="G45" s="83"/>
      <c r="H45" s="9"/>
      <c r="I45" s="3"/>
    </row>
    <row r="46" spans="1:9" s="1" customFormat="1" ht="72">
      <c r="A46" s="165">
        <v>4</v>
      </c>
      <c r="B46" s="93" t="s">
        <v>11</v>
      </c>
      <c r="C46" s="60" t="s">
        <v>35</v>
      </c>
      <c r="D46" s="142">
        <v>1</v>
      </c>
      <c r="E46" s="269">
        <v>0</v>
      </c>
      <c r="F46" s="191">
        <f>D46*E46</f>
        <v>0</v>
      </c>
      <c r="G46" s="247"/>
      <c r="H46" s="9"/>
      <c r="I46" s="3"/>
    </row>
    <row r="47" spans="1:9" s="1" customFormat="1" ht="12.75">
      <c r="A47" s="165"/>
      <c r="B47" s="93"/>
      <c r="C47" s="60"/>
      <c r="D47" s="142"/>
      <c r="E47" s="116"/>
      <c r="F47" s="191"/>
      <c r="G47" s="247"/>
      <c r="H47" s="9"/>
      <c r="I47" s="3"/>
    </row>
    <row r="48" spans="1:9" s="1" customFormat="1" ht="24">
      <c r="A48" s="165">
        <v>5</v>
      </c>
      <c r="B48" s="93" t="s">
        <v>10</v>
      </c>
      <c r="C48" s="60" t="s">
        <v>35</v>
      </c>
      <c r="D48" s="142">
        <v>1</v>
      </c>
      <c r="E48" s="269">
        <v>0</v>
      </c>
      <c r="F48" s="191">
        <f>D48*E48</f>
        <v>0</v>
      </c>
      <c r="G48" s="247"/>
      <c r="H48" s="9"/>
      <c r="I48" s="3"/>
    </row>
    <row r="49" spans="1:9" s="16" customFormat="1" ht="12.75">
      <c r="A49" s="163" t="s">
        <v>34</v>
      </c>
      <c r="B49" s="25"/>
      <c r="C49" s="26"/>
      <c r="D49" s="141"/>
      <c r="E49" s="117"/>
      <c r="F49" s="202"/>
      <c r="G49" s="246"/>
      <c r="I49" s="24"/>
    </row>
    <row r="50" spans="1:9" s="23" customFormat="1" ht="12.75">
      <c r="A50" s="84"/>
      <c r="B50" s="69" t="str">
        <f>CONCATENATE("SKUPAJ:  ",B38)</f>
        <v>SKUPAJ:  II. GEODETSKA DELA</v>
      </c>
      <c r="C50" s="70"/>
      <c r="D50" s="143"/>
      <c r="E50" s="210"/>
      <c r="F50" s="193">
        <f>SUM(F38:F49)</f>
        <v>0</v>
      </c>
      <c r="G50" s="245"/>
      <c r="H50" s="28"/>
      <c r="I50" s="24"/>
    </row>
    <row r="51" spans="1:9" s="29" customFormat="1" ht="12.75">
      <c r="A51" s="166"/>
      <c r="B51" s="13"/>
      <c r="C51" s="14"/>
      <c r="D51" s="140"/>
      <c r="E51" s="116"/>
      <c r="F51" s="196"/>
      <c r="G51" s="246"/>
      <c r="I51" s="30"/>
    </row>
    <row r="52" spans="1:9" s="31" customFormat="1" ht="12.75">
      <c r="A52" s="162" t="s">
        <v>34</v>
      </c>
      <c r="B52" s="89" t="s">
        <v>48</v>
      </c>
      <c r="C52" s="90" t="s">
        <v>33</v>
      </c>
      <c r="D52" s="140" t="s">
        <v>34</v>
      </c>
      <c r="E52" s="116" t="s">
        <v>33</v>
      </c>
      <c r="F52" s="196"/>
      <c r="G52" s="245"/>
      <c r="I52" s="30"/>
    </row>
    <row r="53" spans="1:9" s="31" customFormat="1" ht="12.75">
      <c r="A53" s="162"/>
      <c r="B53" s="21"/>
      <c r="C53" s="14"/>
      <c r="D53" s="140"/>
      <c r="E53" s="116"/>
      <c r="F53" s="196"/>
      <c r="G53" s="245"/>
      <c r="I53" s="30"/>
    </row>
    <row r="54" spans="1:9" s="31" customFormat="1" ht="38.25">
      <c r="A54" s="162"/>
      <c r="B54" s="94" t="s">
        <v>59</v>
      </c>
      <c r="C54" s="14"/>
      <c r="D54" s="140"/>
      <c r="E54" s="116"/>
      <c r="F54" s="196"/>
      <c r="G54" s="245"/>
      <c r="I54" s="30"/>
    </row>
    <row r="55" spans="1:9" s="31" customFormat="1" ht="14.25" customHeight="1">
      <c r="A55" s="162"/>
      <c r="B55" s="32"/>
      <c r="C55" s="14"/>
      <c r="D55" s="140"/>
      <c r="E55" s="116"/>
      <c r="F55" s="196"/>
      <c r="G55" s="245"/>
      <c r="I55" s="30"/>
    </row>
    <row r="56" spans="1:11" s="23" customFormat="1" ht="48">
      <c r="A56" s="162">
        <v>1</v>
      </c>
      <c r="B56" s="91" t="s">
        <v>57</v>
      </c>
      <c r="C56" s="90" t="s">
        <v>36</v>
      </c>
      <c r="D56" s="140">
        <v>300</v>
      </c>
      <c r="E56" s="269">
        <v>0</v>
      </c>
      <c r="F56" s="191">
        <f>D56*E56</f>
        <v>0</v>
      </c>
      <c r="G56" s="248"/>
      <c r="H56" s="14"/>
      <c r="I56" s="82"/>
      <c r="J56" s="62"/>
      <c r="K56" s="59"/>
    </row>
    <row r="57" spans="1:11" s="16" customFormat="1" ht="12.75">
      <c r="A57" s="167"/>
      <c r="B57" s="25"/>
      <c r="C57" s="26"/>
      <c r="D57" s="141"/>
      <c r="E57" s="117"/>
      <c r="F57" s="202"/>
      <c r="G57" s="129"/>
      <c r="H57" s="128"/>
      <c r="I57" s="129"/>
      <c r="J57" s="120"/>
      <c r="K57" s="59"/>
    </row>
    <row r="58" spans="1:9" s="1" customFormat="1" ht="72">
      <c r="A58" s="165">
        <f>A56+1</f>
        <v>2</v>
      </c>
      <c r="B58" s="92" t="s">
        <v>165</v>
      </c>
      <c r="C58" s="33"/>
      <c r="D58" s="137"/>
      <c r="E58" s="208"/>
      <c r="F58" s="195"/>
      <c r="G58" s="247"/>
      <c r="H58" s="9"/>
      <c r="I58" s="3"/>
    </row>
    <row r="59" spans="1:9" s="1" customFormat="1" ht="12.75">
      <c r="A59" s="165"/>
      <c r="B59" s="92" t="s">
        <v>70</v>
      </c>
      <c r="C59" s="60" t="s">
        <v>36</v>
      </c>
      <c r="D59" s="142">
        <v>486</v>
      </c>
      <c r="E59" s="269">
        <v>0</v>
      </c>
      <c r="F59" s="191">
        <f>D59*E59</f>
        <v>0</v>
      </c>
      <c r="G59" s="247"/>
      <c r="H59" s="9"/>
      <c r="I59" s="3"/>
    </row>
    <row r="60" spans="1:9" s="1" customFormat="1" ht="12.75">
      <c r="A60" s="158"/>
      <c r="B60" s="27"/>
      <c r="C60" s="12"/>
      <c r="D60" s="142"/>
      <c r="E60" s="115"/>
      <c r="F60" s="191"/>
      <c r="G60" s="247"/>
      <c r="H60" s="9"/>
      <c r="I60" s="3"/>
    </row>
    <row r="61" spans="1:9" s="31" customFormat="1" ht="12.75">
      <c r="A61" s="162">
        <f>+A58+1</f>
        <v>3</v>
      </c>
      <c r="B61" s="91" t="s">
        <v>65</v>
      </c>
      <c r="C61" s="90" t="s">
        <v>36</v>
      </c>
      <c r="D61" s="140">
        <v>40</v>
      </c>
      <c r="E61" s="269">
        <v>0</v>
      </c>
      <c r="F61" s="191">
        <f>D61*E61</f>
        <v>0</v>
      </c>
      <c r="G61" s="247"/>
      <c r="H61" s="9"/>
      <c r="I61" s="34"/>
    </row>
    <row r="62" spans="1:9" s="31" customFormat="1" ht="12.75">
      <c r="A62" s="162"/>
      <c r="B62" s="13"/>
      <c r="C62" s="14"/>
      <c r="D62" s="140"/>
      <c r="E62" s="116"/>
      <c r="F62" s="191"/>
      <c r="G62" s="247"/>
      <c r="H62" s="9"/>
      <c r="I62" s="34"/>
    </row>
    <row r="63" spans="1:9" s="23" customFormat="1" ht="48">
      <c r="A63" s="162">
        <v>4</v>
      </c>
      <c r="B63" s="91" t="s">
        <v>21</v>
      </c>
      <c r="C63" s="90" t="s">
        <v>37</v>
      </c>
      <c r="D63" s="140">
        <v>810</v>
      </c>
      <c r="E63" s="269">
        <v>0</v>
      </c>
      <c r="F63" s="191">
        <f>D63*E63</f>
        <v>0</v>
      </c>
      <c r="G63" s="247"/>
      <c r="H63" s="9"/>
      <c r="I63" s="24"/>
    </row>
    <row r="64" spans="1:7" s="23" customFormat="1" ht="12.75">
      <c r="A64" s="162"/>
      <c r="B64" s="91"/>
      <c r="C64" s="90"/>
      <c r="D64" s="140"/>
      <c r="E64" s="116"/>
      <c r="F64" s="191"/>
      <c r="G64" s="84"/>
    </row>
    <row r="65" spans="1:9" s="35" customFormat="1" ht="60">
      <c r="A65" s="164">
        <v>5</v>
      </c>
      <c r="B65" s="258" t="s">
        <v>13</v>
      </c>
      <c r="C65" s="259" t="s">
        <v>36</v>
      </c>
      <c r="D65" s="257">
        <v>357</v>
      </c>
      <c r="E65" s="270">
        <v>0</v>
      </c>
      <c r="F65" s="191">
        <f>D65*E65</f>
        <v>0</v>
      </c>
      <c r="G65" s="247"/>
      <c r="H65" s="9"/>
      <c r="I65" s="36"/>
    </row>
    <row r="66" spans="1:9" s="35" customFormat="1" ht="12.75">
      <c r="A66" s="164"/>
      <c r="B66" s="258"/>
      <c r="C66" s="259"/>
      <c r="D66" s="257"/>
      <c r="E66" s="192"/>
      <c r="F66" s="186"/>
      <c r="G66" s="247"/>
      <c r="H66" s="9"/>
      <c r="I66" s="36"/>
    </row>
    <row r="67" spans="1:8" ht="84">
      <c r="A67" s="162">
        <v>6</v>
      </c>
      <c r="B67" s="92" t="s">
        <v>47</v>
      </c>
      <c r="C67" s="60" t="s">
        <v>36</v>
      </c>
      <c r="D67" s="142">
        <v>486</v>
      </c>
      <c r="E67" s="269">
        <v>0</v>
      </c>
      <c r="F67" s="191">
        <f>D67*E67</f>
        <v>0</v>
      </c>
      <c r="G67" s="247"/>
      <c r="H67" s="9"/>
    </row>
    <row r="68" spans="1:8" ht="13.5">
      <c r="A68" s="162"/>
      <c r="B68" s="27"/>
      <c r="C68" s="12"/>
      <c r="D68" s="142"/>
      <c r="E68" s="116"/>
      <c r="F68" s="191"/>
      <c r="G68" s="247"/>
      <c r="H68" s="9"/>
    </row>
    <row r="69" spans="1:9" s="23" customFormat="1" ht="12.75">
      <c r="A69" s="84"/>
      <c r="B69" s="69" t="str">
        <f>CONCATENATE("SKUPAJ:  ",B52)</f>
        <v>SKUPAJ:  III. ZEMELJSKA DELA</v>
      </c>
      <c r="C69" s="70"/>
      <c r="D69" s="143"/>
      <c r="E69" s="210"/>
      <c r="F69" s="193">
        <f>SUM(F55:F68)</f>
        <v>0</v>
      </c>
      <c r="G69" s="245"/>
      <c r="H69" s="28"/>
      <c r="I69" s="24"/>
    </row>
    <row r="70" spans="1:9" s="16" customFormat="1" ht="12.75">
      <c r="A70" s="168"/>
      <c r="B70" s="13"/>
      <c r="C70" s="14"/>
      <c r="D70" s="140"/>
      <c r="E70" s="116"/>
      <c r="F70" s="196"/>
      <c r="G70" s="246"/>
      <c r="I70" s="24"/>
    </row>
    <row r="71" spans="1:10" s="23" customFormat="1" ht="12.75">
      <c r="A71" s="162" t="s">
        <v>34</v>
      </c>
      <c r="B71" s="89" t="s">
        <v>49</v>
      </c>
      <c r="C71" s="90" t="s">
        <v>33</v>
      </c>
      <c r="D71" s="140"/>
      <c r="E71" s="116" t="s">
        <v>33</v>
      </c>
      <c r="F71" s="196"/>
      <c r="G71" s="84"/>
      <c r="J71" s="1"/>
    </row>
    <row r="72" spans="1:11" s="23" customFormat="1" ht="12.75">
      <c r="A72" s="162"/>
      <c r="B72" s="21"/>
      <c r="C72" s="14"/>
      <c r="D72" s="140"/>
      <c r="E72" s="116"/>
      <c r="F72" s="196"/>
      <c r="G72" s="249"/>
      <c r="H72" s="12"/>
      <c r="I72" s="58"/>
      <c r="J72" s="62"/>
      <c r="K72" s="59"/>
    </row>
    <row r="73" spans="1:10" s="23" customFormat="1" ht="96">
      <c r="A73" s="165">
        <v>1</v>
      </c>
      <c r="B73" s="109" t="s">
        <v>168</v>
      </c>
      <c r="C73" s="110" t="s">
        <v>36</v>
      </c>
      <c r="D73" s="144">
        <v>320</v>
      </c>
      <c r="E73" s="269">
        <v>0</v>
      </c>
      <c r="F73" s="197">
        <f>D73*E73</f>
        <v>0</v>
      </c>
      <c r="G73" s="84"/>
      <c r="J73" s="1"/>
    </row>
    <row r="74" spans="1:10" s="23" customFormat="1" ht="12.75">
      <c r="A74" s="165"/>
      <c r="B74" s="75"/>
      <c r="C74" s="76"/>
      <c r="D74" s="144"/>
      <c r="E74" s="116"/>
      <c r="F74" s="197"/>
      <c r="G74" s="84"/>
      <c r="J74" s="1"/>
    </row>
    <row r="75" spans="1:9" s="1" customFormat="1" ht="36">
      <c r="A75" s="165">
        <v>2</v>
      </c>
      <c r="B75" s="109" t="s">
        <v>58</v>
      </c>
      <c r="C75" s="304"/>
      <c r="D75" s="305"/>
      <c r="E75" s="208"/>
      <c r="F75" s="195"/>
      <c r="G75" s="247"/>
      <c r="H75" s="9"/>
      <c r="I75" s="3"/>
    </row>
    <row r="76" spans="1:9" s="1" customFormat="1" ht="12.75">
      <c r="A76" s="165"/>
      <c r="B76" s="109" t="s">
        <v>56</v>
      </c>
      <c r="C76" s="110" t="s">
        <v>37</v>
      </c>
      <c r="D76" s="144">
        <v>810</v>
      </c>
      <c r="E76" s="269">
        <v>0</v>
      </c>
      <c r="F76" s="197">
        <f>D76*E76</f>
        <v>0</v>
      </c>
      <c r="G76" s="247"/>
      <c r="H76" s="9"/>
      <c r="I76" s="3"/>
    </row>
    <row r="77" spans="1:7" s="1" customFormat="1" ht="12.75">
      <c r="A77" s="165"/>
      <c r="B77" s="27"/>
      <c r="C77" s="12"/>
      <c r="D77" s="145"/>
      <c r="E77" s="118"/>
      <c r="F77" s="197"/>
      <c r="G77" s="33"/>
    </row>
    <row r="78" spans="1:7" s="1" customFormat="1" ht="12.75">
      <c r="A78" s="33"/>
      <c r="B78" s="69" t="str">
        <f>CONCATENATE("SKUPAJ:  ",B71)</f>
        <v>SKUPAJ:  IV. ZGORNJI USTROJ</v>
      </c>
      <c r="C78" s="70"/>
      <c r="D78" s="143"/>
      <c r="E78" s="210"/>
      <c r="F78" s="193">
        <f>SUM(F71:F77)</f>
        <v>0</v>
      </c>
      <c r="G78" s="33"/>
    </row>
    <row r="79" spans="1:7" s="1" customFormat="1" ht="12.75">
      <c r="A79" s="33"/>
      <c r="B79" s="68"/>
      <c r="C79" s="14"/>
      <c r="D79" s="140"/>
      <c r="E79" s="116"/>
      <c r="F79" s="198"/>
      <c r="G79" s="33"/>
    </row>
    <row r="80" spans="1:7" s="1" customFormat="1" ht="12.75">
      <c r="A80" s="162" t="s">
        <v>34</v>
      </c>
      <c r="B80" s="89" t="s">
        <v>50</v>
      </c>
      <c r="C80" s="90" t="s">
        <v>33</v>
      </c>
      <c r="D80" s="140" t="s">
        <v>34</v>
      </c>
      <c r="E80" s="116" t="s">
        <v>33</v>
      </c>
      <c r="F80" s="196"/>
      <c r="G80" s="33"/>
    </row>
    <row r="81" spans="1:7" s="1" customFormat="1" ht="12.75">
      <c r="A81" s="162"/>
      <c r="B81" s="21"/>
      <c r="C81" s="14"/>
      <c r="D81" s="140"/>
      <c r="E81" s="116"/>
      <c r="F81" s="196"/>
      <c r="G81" s="33"/>
    </row>
    <row r="82" spans="1:7" s="1" customFormat="1" ht="36">
      <c r="A82" s="165">
        <v>1</v>
      </c>
      <c r="B82" s="93" t="s">
        <v>55</v>
      </c>
      <c r="C82" s="60" t="s">
        <v>37</v>
      </c>
      <c r="D82" s="145">
        <v>524</v>
      </c>
      <c r="E82" s="269">
        <v>0</v>
      </c>
      <c r="F82" s="197">
        <f>D82*E82</f>
        <v>0</v>
      </c>
      <c r="G82" s="33"/>
    </row>
    <row r="83" spans="1:7" s="1" customFormat="1" ht="12.75">
      <c r="A83" s="165"/>
      <c r="B83" s="93"/>
      <c r="C83" s="60"/>
      <c r="D83" s="145"/>
      <c r="E83" s="231"/>
      <c r="F83" s="197"/>
      <c r="G83" s="33"/>
    </row>
    <row r="84" spans="1:7" s="1" customFormat="1" ht="36">
      <c r="A84" s="165">
        <v>2</v>
      </c>
      <c r="B84" s="93" t="s">
        <v>88</v>
      </c>
      <c r="C84" s="60" t="s">
        <v>37</v>
      </c>
      <c r="D84" s="145">
        <v>78</v>
      </c>
      <c r="E84" s="269">
        <v>0</v>
      </c>
      <c r="F84" s="197">
        <f>D84*E84</f>
        <v>0</v>
      </c>
      <c r="G84" s="33"/>
    </row>
    <row r="85" spans="1:9" s="1" customFormat="1" ht="12.75">
      <c r="A85" s="165"/>
      <c r="B85" s="27"/>
      <c r="C85" s="12"/>
      <c r="D85" s="145"/>
      <c r="E85" s="118"/>
      <c r="F85" s="197"/>
      <c r="G85" s="247"/>
      <c r="H85" s="9"/>
      <c r="I85" s="3"/>
    </row>
    <row r="86" spans="1:9" s="1" customFormat="1" ht="36">
      <c r="A86" s="165">
        <v>3</v>
      </c>
      <c r="B86" s="93" t="s">
        <v>86</v>
      </c>
      <c r="C86" s="60" t="s">
        <v>37</v>
      </c>
      <c r="D86" s="145">
        <v>272</v>
      </c>
      <c r="E86" s="269">
        <v>0</v>
      </c>
      <c r="F86" s="197">
        <f>D86*E86</f>
        <v>0</v>
      </c>
      <c r="G86" s="250"/>
      <c r="H86" s="9"/>
      <c r="I86" s="3"/>
    </row>
    <row r="87" spans="1:9" s="1" customFormat="1" ht="12.75">
      <c r="A87" s="165"/>
      <c r="B87" s="93"/>
      <c r="C87" s="60"/>
      <c r="D87" s="145"/>
      <c r="E87" s="231"/>
      <c r="F87" s="197"/>
      <c r="G87" s="250"/>
      <c r="H87" s="9"/>
      <c r="I87" s="3"/>
    </row>
    <row r="88" spans="1:9" s="1" customFormat="1" ht="36">
      <c r="A88" s="165">
        <v>4</v>
      </c>
      <c r="B88" s="93" t="s">
        <v>112</v>
      </c>
      <c r="C88" s="60" t="s">
        <v>37</v>
      </c>
      <c r="D88" s="145">
        <v>149</v>
      </c>
      <c r="E88" s="269">
        <v>0</v>
      </c>
      <c r="F88" s="197">
        <f>D88*E88</f>
        <v>0</v>
      </c>
      <c r="G88" s="250"/>
      <c r="H88" s="9"/>
      <c r="I88" s="3"/>
    </row>
    <row r="89" spans="1:9" s="1" customFormat="1" ht="12.75">
      <c r="A89" s="165"/>
      <c r="B89" s="93"/>
      <c r="C89" s="60"/>
      <c r="D89" s="145"/>
      <c r="E89" s="231"/>
      <c r="F89" s="197"/>
      <c r="G89" s="250"/>
      <c r="H89" s="9"/>
      <c r="I89" s="3"/>
    </row>
    <row r="90" spans="1:9" s="1" customFormat="1" ht="36">
      <c r="A90" s="165">
        <v>5</v>
      </c>
      <c r="B90" s="93" t="s">
        <v>87</v>
      </c>
      <c r="C90" s="60" t="s">
        <v>37</v>
      </c>
      <c r="D90" s="145">
        <v>272</v>
      </c>
      <c r="E90" s="269">
        <v>0</v>
      </c>
      <c r="F90" s="197">
        <f>D90*E90</f>
        <v>0</v>
      </c>
      <c r="G90" s="250"/>
      <c r="H90" s="9"/>
      <c r="I90" s="3"/>
    </row>
    <row r="91" spans="1:9" s="35" customFormat="1" ht="12.75">
      <c r="A91" s="164"/>
      <c r="B91" s="92"/>
      <c r="C91" s="60"/>
      <c r="D91" s="145"/>
      <c r="E91" s="231"/>
      <c r="F91" s="197"/>
      <c r="G91" s="250"/>
      <c r="H91" s="9"/>
      <c r="I91" s="36"/>
    </row>
    <row r="92" spans="1:9" s="1" customFormat="1" ht="48">
      <c r="A92" s="165">
        <v>6</v>
      </c>
      <c r="B92" s="93" t="s">
        <v>111</v>
      </c>
      <c r="C92" s="60" t="s">
        <v>37</v>
      </c>
      <c r="D92" s="145">
        <v>773</v>
      </c>
      <c r="E92" s="269">
        <v>0</v>
      </c>
      <c r="F92" s="197">
        <f>D92*E92</f>
        <v>0</v>
      </c>
      <c r="G92" s="247"/>
      <c r="H92" s="9"/>
      <c r="I92" s="3"/>
    </row>
    <row r="93" spans="1:9" s="1" customFormat="1" ht="12.75">
      <c r="A93" s="165"/>
      <c r="B93" s="93"/>
      <c r="C93" s="60"/>
      <c r="D93" s="145"/>
      <c r="E93" s="145"/>
      <c r="F93" s="197"/>
      <c r="G93" s="247"/>
      <c r="H93" s="9"/>
      <c r="I93" s="3"/>
    </row>
    <row r="94" spans="1:9" s="35" customFormat="1" ht="48">
      <c r="A94" s="164">
        <v>7</v>
      </c>
      <c r="B94" s="93" t="s">
        <v>69</v>
      </c>
      <c r="C94" s="60" t="s">
        <v>37</v>
      </c>
      <c r="D94" s="145">
        <v>199</v>
      </c>
      <c r="E94" s="269">
        <v>0</v>
      </c>
      <c r="F94" s="197">
        <f>D94*E94</f>
        <v>0</v>
      </c>
      <c r="G94" s="12"/>
      <c r="I94" s="36"/>
    </row>
    <row r="95" spans="1:9" s="35" customFormat="1" ht="12.75">
      <c r="A95" s="164"/>
      <c r="B95" s="93"/>
      <c r="C95" s="60"/>
      <c r="D95" s="145"/>
      <c r="E95" s="145"/>
      <c r="F95" s="197"/>
      <c r="G95" s="12"/>
      <c r="I95" s="36"/>
    </row>
    <row r="96" spans="1:9" s="35" customFormat="1" ht="36">
      <c r="A96" s="164">
        <v>8</v>
      </c>
      <c r="B96" s="93" t="s">
        <v>113</v>
      </c>
      <c r="C96" s="60" t="s">
        <v>38</v>
      </c>
      <c r="D96" s="145">
        <v>10</v>
      </c>
      <c r="E96" s="269">
        <v>0</v>
      </c>
      <c r="F96" s="197">
        <f>D96*E96</f>
        <v>0</v>
      </c>
      <c r="G96" s="12"/>
      <c r="I96" s="36"/>
    </row>
    <row r="97" spans="1:9" s="35" customFormat="1" ht="12.75">
      <c r="A97" s="164"/>
      <c r="B97" s="93"/>
      <c r="C97" s="60"/>
      <c r="D97" s="145"/>
      <c r="E97" s="231"/>
      <c r="F97" s="197"/>
      <c r="G97" s="12"/>
      <c r="I97" s="36"/>
    </row>
    <row r="98" spans="1:9" s="35" customFormat="1" ht="36">
      <c r="A98" s="165">
        <v>9</v>
      </c>
      <c r="B98" s="93" t="s">
        <v>114</v>
      </c>
      <c r="C98" s="60" t="s">
        <v>37</v>
      </c>
      <c r="D98" s="145">
        <v>156</v>
      </c>
      <c r="E98" s="269">
        <v>0</v>
      </c>
      <c r="F98" s="197">
        <f>D98*E98</f>
        <v>0</v>
      </c>
      <c r="G98" s="12"/>
      <c r="I98" s="36"/>
    </row>
    <row r="99" spans="1:9" s="35" customFormat="1" ht="12.75">
      <c r="A99" s="169"/>
      <c r="B99" s="103"/>
      <c r="C99" s="12"/>
      <c r="D99" s="142"/>
      <c r="E99" s="115"/>
      <c r="F99" s="191"/>
      <c r="G99" s="12"/>
      <c r="I99" s="36"/>
    </row>
    <row r="100" spans="1:9" s="31" customFormat="1" ht="12.75">
      <c r="A100" s="98"/>
      <c r="B100" s="104" t="str">
        <f>CONCATENATE("SKUPAJ:  ",B80)</f>
        <v>SKUPAJ:  V. ASFALTERSKA DELA</v>
      </c>
      <c r="C100" s="70"/>
      <c r="D100" s="143"/>
      <c r="E100" s="210"/>
      <c r="F100" s="193">
        <f>SUM(F80:F99)</f>
        <v>0</v>
      </c>
      <c r="G100" s="245"/>
      <c r="H100" s="28"/>
      <c r="I100" s="30"/>
    </row>
    <row r="101" spans="1:9" s="16" customFormat="1" ht="12.75">
      <c r="A101" s="168"/>
      <c r="B101" s="13"/>
      <c r="C101" s="14"/>
      <c r="D101" s="140"/>
      <c r="E101" s="116"/>
      <c r="F101" s="196"/>
      <c r="G101" s="246"/>
      <c r="I101" s="24"/>
    </row>
    <row r="102" spans="1:9" s="23" customFormat="1" ht="12.75">
      <c r="A102" s="162" t="s">
        <v>34</v>
      </c>
      <c r="B102" s="89" t="s">
        <v>51</v>
      </c>
      <c r="C102" s="90" t="s">
        <v>33</v>
      </c>
      <c r="D102" s="140" t="s">
        <v>34</v>
      </c>
      <c r="E102" s="116" t="s">
        <v>33</v>
      </c>
      <c r="F102" s="196"/>
      <c r="G102" s="245"/>
      <c r="I102" s="24"/>
    </row>
    <row r="103" spans="1:9" s="16" customFormat="1" ht="12.75">
      <c r="A103" s="163" t="s">
        <v>34</v>
      </c>
      <c r="B103" s="25"/>
      <c r="C103" s="26"/>
      <c r="D103" s="141"/>
      <c r="E103" s="117"/>
      <c r="F103" s="202"/>
      <c r="G103" s="246"/>
      <c r="I103" s="24"/>
    </row>
    <row r="104" spans="1:9" s="23" customFormat="1" ht="84">
      <c r="A104" s="162">
        <v>1</v>
      </c>
      <c r="B104" s="91" t="s">
        <v>110</v>
      </c>
      <c r="C104" s="90" t="s">
        <v>38</v>
      </c>
      <c r="D104" s="140">
        <v>216</v>
      </c>
      <c r="E104" s="269">
        <v>0</v>
      </c>
      <c r="F104" s="191">
        <f>D104*E104</f>
        <v>0</v>
      </c>
      <c r="G104" s="245"/>
      <c r="I104" s="24"/>
    </row>
    <row r="105" spans="1:9" s="31" customFormat="1" ht="12.75">
      <c r="A105" s="162"/>
      <c r="B105" s="15"/>
      <c r="C105" s="14"/>
      <c r="D105" s="140"/>
      <c r="E105" s="116"/>
      <c r="F105" s="191"/>
      <c r="G105" s="247"/>
      <c r="H105" s="9"/>
      <c r="I105" s="30"/>
    </row>
    <row r="106" spans="1:9" s="31" customFormat="1" ht="72">
      <c r="A106" s="162">
        <v>2</v>
      </c>
      <c r="B106" s="91" t="s">
        <v>89</v>
      </c>
      <c r="C106" s="90" t="s">
        <v>38</v>
      </c>
      <c r="D106" s="140">
        <v>99</v>
      </c>
      <c r="E106" s="269">
        <v>0</v>
      </c>
      <c r="F106" s="191">
        <f>D106*E106</f>
        <v>0</v>
      </c>
      <c r="G106" s="247"/>
      <c r="H106" s="9"/>
      <c r="I106" s="30"/>
    </row>
    <row r="107" spans="1:9" s="31" customFormat="1" ht="12.75">
      <c r="A107" s="162"/>
      <c r="B107" s="91"/>
      <c r="C107" s="90"/>
      <c r="D107" s="140"/>
      <c r="E107" s="231"/>
      <c r="F107" s="191"/>
      <c r="G107" s="247"/>
      <c r="H107" s="9"/>
      <c r="I107" s="30"/>
    </row>
    <row r="108" spans="1:9" s="31" customFormat="1" ht="60">
      <c r="A108" s="162">
        <v>3</v>
      </c>
      <c r="B108" s="267" t="s">
        <v>115</v>
      </c>
      <c r="C108" s="90" t="s">
        <v>37</v>
      </c>
      <c r="D108" s="140">
        <v>20</v>
      </c>
      <c r="E108" s="269">
        <v>0</v>
      </c>
      <c r="F108" s="191">
        <f>D108*E108</f>
        <v>0</v>
      </c>
      <c r="G108" s="247"/>
      <c r="H108" s="9"/>
      <c r="I108" s="30"/>
    </row>
    <row r="109" spans="1:9" s="1" customFormat="1" ht="12.75">
      <c r="A109" s="158"/>
      <c r="B109" s="8"/>
      <c r="C109" s="12"/>
      <c r="D109" s="145"/>
      <c r="E109" s="118"/>
      <c r="F109" s="197"/>
      <c r="G109" s="247"/>
      <c r="H109" s="9"/>
      <c r="I109" s="3"/>
    </row>
    <row r="110" spans="1:9" s="23" customFormat="1" ht="12.75">
      <c r="A110" s="84"/>
      <c r="B110" s="69" t="str">
        <f>CONCATENATE("SKUPAJ:  ",B102)</f>
        <v>SKUPAJ:  VI. ZIDARSKA DELA</v>
      </c>
      <c r="C110" s="70"/>
      <c r="D110" s="143"/>
      <c r="E110" s="210"/>
      <c r="F110" s="193">
        <f>SUM(F102:F109)</f>
        <v>0</v>
      </c>
      <c r="G110" s="245"/>
      <c r="H110" s="28"/>
      <c r="I110" s="24"/>
    </row>
    <row r="111" spans="1:9" s="23" customFormat="1" ht="12.75">
      <c r="A111" s="84"/>
      <c r="B111" s="68"/>
      <c r="C111" s="14"/>
      <c r="D111" s="140"/>
      <c r="E111" s="116"/>
      <c r="F111" s="198"/>
      <c r="G111" s="245"/>
      <c r="H111" s="28"/>
      <c r="I111" s="24"/>
    </row>
    <row r="112" spans="1:9" s="23" customFormat="1" ht="12.75">
      <c r="A112" s="84"/>
      <c r="B112" s="89" t="s">
        <v>18</v>
      </c>
      <c r="C112" s="14"/>
      <c r="D112" s="140"/>
      <c r="E112" s="116"/>
      <c r="F112" s="198"/>
      <c r="G112" s="245"/>
      <c r="H112" s="28"/>
      <c r="I112" s="24"/>
    </row>
    <row r="113" spans="1:9" s="23" customFormat="1" ht="12.75">
      <c r="A113" s="169"/>
      <c r="B113" s="35"/>
      <c r="C113" s="12"/>
      <c r="D113" s="142"/>
      <c r="E113" s="115"/>
      <c r="F113" s="191"/>
      <c r="G113" s="245"/>
      <c r="H113" s="28"/>
      <c r="I113" s="24"/>
    </row>
    <row r="114" spans="1:9" s="23" customFormat="1" ht="12.75">
      <c r="A114" s="169"/>
      <c r="B114" s="111" t="s">
        <v>68</v>
      </c>
      <c r="C114" s="12"/>
      <c r="D114" s="142"/>
      <c r="E114" s="115"/>
      <c r="F114" s="191"/>
      <c r="G114" s="245"/>
      <c r="H114" s="28"/>
      <c r="I114" s="24"/>
    </row>
    <row r="115" spans="1:9" s="23" customFormat="1" ht="12.75">
      <c r="A115" s="169"/>
      <c r="B115" s="111"/>
      <c r="C115" s="12"/>
      <c r="D115" s="142"/>
      <c r="E115" s="115"/>
      <c r="F115" s="191"/>
      <c r="G115" s="245"/>
      <c r="H115" s="28"/>
      <c r="I115" s="24"/>
    </row>
    <row r="116" spans="1:9" s="23" customFormat="1" ht="24">
      <c r="A116" s="162">
        <v>1</v>
      </c>
      <c r="B116" s="8" t="s">
        <v>22</v>
      </c>
      <c r="C116" s="12" t="s">
        <v>37</v>
      </c>
      <c r="D116" s="142">
        <v>32</v>
      </c>
      <c r="E116" s="272">
        <v>0</v>
      </c>
      <c r="F116" s="191">
        <f>D116*E116</f>
        <v>0</v>
      </c>
      <c r="G116" s="245"/>
      <c r="H116" s="28"/>
      <c r="I116" s="24"/>
    </row>
    <row r="117" spans="1:9" s="23" customFormat="1" ht="12.75">
      <c r="A117" s="169"/>
      <c r="B117" s="111"/>
      <c r="C117" s="12"/>
      <c r="D117" s="142"/>
      <c r="E117" s="115"/>
      <c r="F117" s="191"/>
      <c r="G117" s="245"/>
      <c r="H117" s="28"/>
      <c r="I117" s="24"/>
    </row>
    <row r="118" spans="1:9" s="23" customFormat="1" ht="72">
      <c r="A118" s="162">
        <v>2</v>
      </c>
      <c r="B118" s="8" t="s">
        <v>109</v>
      </c>
      <c r="C118" s="12"/>
      <c r="D118" s="142"/>
      <c r="E118" s="115"/>
      <c r="F118" s="191"/>
      <c r="G118" s="245"/>
      <c r="H118" s="28"/>
      <c r="I118" s="24"/>
    </row>
    <row r="119" spans="1:9" s="23" customFormat="1" ht="24">
      <c r="A119" s="162"/>
      <c r="B119" s="123" t="s">
        <v>99</v>
      </c>
      <c r="C119" s="37" t="s">
        <v>163</v>
      </c>
      <c r="D119" s="142">
        <v>10</v>
      </c>
      <c r="E119" s="269">
        <v>0</v>
      </c>
      <c r="F119" s="191">
        <f>D119*E119</f>
        <v>0</v>
      </c>
      <c r="G119" s="245"/>
      <c r="H119" s="28"/>
      <c r="I119" s="24"/>
    </row>
    <row r="120" spans="1:9" s="23" customFormat="1" ht="24">
      <c r="A120" s="162"/>
      <c r="B120" s="123" t="s">
        <v>90</v>
      </c>
      <c r="C120" s="37" t="s">
        <v>38</v>
      </c>
      <c r="D120" s="142">
        <v>21</v>
      </c>
      <c r="E120" s="269">
        <v>0</v>
      </c>
      <c r="F120" s="191">
        <f>D120*E120</f>
        <v>0</v>
      </c>
      <c r="G120" s="245"/>
      <c r="H120" s="28"/>
      <c r="I120" s="24"/>
    </row>
    <row r="121" spans="1:9" s="23" customFormat="1" ht="12.75">
      <c r="A121" s="169"/>
      <c r="B121" s="123"/>
      <c r="C121" s="37"/>
      <c r="D121" s="142"/>
      <c r="E121" s="116"/>
      <c r="F121" s="191"/>
      <c r="G121" s="245"/>
      <c r="H121" s="28"/>
      <c r="I121" s="24"/>
    </row>
    <row r="122" spans="1:9" s="23" customFormat="1" ht="12.75">
      <c r="A122" s="66"/>
      <c r="B122" s="111" t="s">
        <v>14</v>
      </c>
      <c r="C122" s="12" t="s">
        <v>33</v>
      </c>
      <c r="D122" s="113" t="s">
        <v>34</v>
      </c>
      <c r="E122" s="115" t="s">
        <v>33</v>
      </c>
      <c r="F122" s="191"/>
      <c r="G122" s="245"/>
      <c r="H122" s="28"/>
      <c r="I122" s="24"/>
    </row>
    <row r="123" spans="1:9" s="23" customFormat="1" ht="12.75">
      <c r="A123" s="66"/>
      <c r="B123" s="2"/>
      <c r="C123" s="12"/>
      <c r="D123" s="113"/>
      <c r="E123" s="115"/>
      <c r="F123" s="191" t="s">
        <v>33</v>
      </c>
      <c r="G123" s="245"/>
      <c r="H123" s="28"/>
      <c r="I123" s="24"/>
    </row>
    <row r="124" spans="1:9" s="23" customFormat="1" ht="48">
      <c r="A124" s="63">
        <v>3</v>
      </c>
      <c r="B124" s="316" t="s">
        <v>164</v>
      </c>
      <c r="C124" s="124" t="s">
        <v>23</v>
      </c>
      <c r="D124" s="113">
        <v>10</v>
      </c>
      <c r="E124" s="269">
        <v>0</v>
      </c>
      <c r="F124" s="191">
        <f>D124*E124</f>
        <v>0</v>
      </c>
      <c r="G124" s="245"/>
      <c r="H124" s="28"/>
      <c r="I124" s="24"/>
    </row>
    <row r="125" spans="1:9" s="23" customFormat="1" ht="13.5">
      <c r="A125" s="63"/>
      <c r="B125" s="8"/>
      <c r="C125" s="124"/>
      <c r="D125" s="113"/>
      <c r="E125" s="116"/>
      <c r="F125" s="191"/>
      <c r="G125" s="245"/>
      <c r="H125" s="28"/>
      <c r="I125" s="24"/>
    </row>
    <row r="126" spans="1:9" s="23" customFormat="1" ht="48">
      <c r="A126" s="66">
        <v>4</v>
      </c>
      <c r="B126" s="315" t="s">
        <v>91</v>
      </c>
      <c r="C126" s="33"/>
      <c r="D126" s="180"/>
      <c r="E126" s="208"/>
      <c r="F126" s="195"/>
      <c r="G126" s="245"/>
      <c r="H126" s="28"/>
      <c r="I126" s="24"/>
    </row>
    <row r="127" spans="1:9" s="23" customFormat="1" ht="12.75">
      <c r="A127" s="66"/>
      <c r="B127" s="8" t="s">
        <v>92</v>
      </c>
      <c r="C127" s="12" t="s">
        <v>38</v>
      </c>
      <c r="D127" s="113">
        <v>10</v>
      </c>
      <c r="E127" s="269">
        <v>0</v>
      </c>
      <c r="F127" s="191">
        <f>D127*E127</f>
        <v>0</v>
      </c>
      <c r="G127" s="245"/>
      <c r="H127" s="28"/>
      <c r="I127" s="24"/>
    </row>
    <row r="128" spans="1:9" s="23" customFormat="1" ht="12.75">
      <c r="A128" s="66"/>
      <c r="B128" s="8"/>
      <c r="C128" s="12"/>
      <c r="D128" s="113"/>
      <c r="E128" s="231"/>
      <c r="F128" s="191"/>
      <c r="G128" s="245"/>
      <c r="H128" s="28"/>
      <c r="I128" s="24"/>
    </row>
    <row r="129" spans="1:9" s="23" customFormat="1" ht="48">
      <c r="A129" s="66">
        <v>5</v>
      </c>
      <c r="B129" s="315" t="s">
        <v>93</v>
      </c>
      <c r="C129" s="33"/>
      <c r="D129" s="180"/>
      <c r="E129" s="208"/>
      <c r="F129" s="195"/>
      <c r="G129" s="245"/>
      <c r="H129" s="28"/>
      <c r="I129" s="24"/>
    </row>
    <row r="130" spans="1:9" s="23" customFormat="1" ht="12.75">
      <c r="A130" s="66"/>
      <c r="B130" s="8" t="s">
        <v>92</v>
      </c>
      <c r="C130" s="12" t="s">
        <v>38</v>
      </c>
      <c r="D130" s="113">
        <v>11</v>
      </c>
      <c r="E130" s="269">
        <v>0</v>
      </c>
      <c r="F130" s="191">
        <f>D130*E130</f>
        <v>0</v>
      </c>
      <c r="G130" s="245"/>
      <c r="H130" s="28"/>
      <c r="I130" s="24"/>
    </row>
    <row r="131" spans="1:9" s="23" customFormat="1" ht="12.75">
      <c r="A131" s="66"/>
      <c r="B131" s="8"/>
      <c r="C131" s="12"/>
      <c r="D131" s="113"/>
      <c r="E131" s="231"/>
      <c r="F131" s="191"/>
      <c r="G131" s="245"/>
      <c r="H131" s="28"/>
      <c r="I131" s="24"/>
    </row>
    <row r="132" spans="1:9" s="23" customFormat="1" ht="12.75">
      <c r="A132" s="84"/>
      <c r="B132" s="69" t="str">
        <f>CONCATENATE("SKUPAJ:  ",B112)</f>
        <v>SKUPAJ:  VII. ZIDOVI</v>
      </c>
      <c r="C132" s="70"/>
      <c r="D132" s="143"/>
      <c r="E132" s="210"/>
      <c r="F132" s="199">
        <f>SUM(F113:F131)</f>
        <v>0</v>
      </c>
      <c r="G132" s="245"/>
      <c r="H132" s="28"/>
      <c r="I132" s="24"/>
    </row>
    <row r="133" spans="1:9" s="16" customFormat="1" ht="12.75">
      <c r="A133" s="168"/>
      <c r="B133" s="13"/>
      <c r="C133" s="14"/>
      <c r="D133" s="140"/>
      <c r="E133" s="116"/>
      <c r="F133" s="196"/>
      <c r="G133" s="246"/>
      <c r="I133" s="24"/>
    </row>
    <row r="134" spans="1:9" s="35" customFormat="1" ht="12">
      <c r="A134" s="169"/>
      <c r="B134" s="88" t="s">
        <v>15</v>
      </c>
      <c r="C134" s="60" t="s">
        <v>33</v>
      </c>
      <c r="D134" s="142" t="s">
        <v>34</v>
      </c>
      <c r="E134" s="115" t="s">
        <v>33</v>
      </c>
      <c r="F134" s="191"/>
      <c r="G134" s="12"/>
      <c r="I134" s="36"/>
    </row>
    <row r="135" spans="1:9" s="1" customFormat="1" ht="12">
      <c r="A135" s="158"/>
      <c r="B135" s="2"/>
      <c r="C135" s="12"/>
      <c r="D135" s="142"/>
      <c r="E135" s="115"/>
      <c r="F135" s="191"/>
      <c r="G135" s="33"/>
      <c r="I135" s="3"/>
    </row>
    <row r="136" spans="1:9" s="1" customFormat="1" ht="24">
      <c r="A136" s="170">
        <v>1</v>
      </c>
      <c r="B136" s="92" t="s">
        <v>25</v>
      </c>
      <c r="C136" s="95" t="s">
        <v>38</v>
      </c>
      <c r="D136" s="146">
        <v>100</v>
      </c>
      <c r="E136" s="269">
        <v>0</v>
      </c>
      <c r="F136" s="194">
        <f>D136*E136</f>
        <v>0</v>
      </c>
      <c r="G136" s="33"/>
      <c r="I136" s="3"/>
    </row>
    <row r="137" spans="1:9" s="1" customFormat="1" ht="12">
      <c r="A137" s="170"/>
      <c r="B137" s="8"/>
      <c r="C137" s="39"/>
      <c r="D137" s="146"/>
      <c r="E137" s="209"/>
      <c r="F137" s="194"/>
      <c r="G137" s="247"/>
      <c r="H137" s="9"/>
      <c r="I137" s="3"/>
    </row>
    <row r="138" spans="1:9" s="1" customFormat="1" ht="60">
      <c r="A138" s="158">
        <f>A136+1</f>
        <v>2</v>
      </c>
      <c r="B138" s="285" t="s">
        <v>121</v>
      </c>
      <c r="C138" s="60" t="s">
        <v>36</v>
      </c>
      <c r="D138" s="142">
        <v>150</v>
      </c>
      <c r="E138" s="269">
        <v>0</v>
      </c>
      <c r="F138" s="191">
        <f>D138*E138</f>
        <v>0</v>
      </c>
      <c r="G138" s="247"/>
      <c r="H138" s="9"/>
      <c r="I138" s="3"/>
    </row>
    <row r="139" spans="1:9" s="1" customFormat="1" ht="12">
      <c r="A139" s="158"/>
      <c r="B139" s="8"/>
      <c r="C139" s="12"/>
      <c r="D139" s="142"/>
      <c r="E139" s="116"/>
      <c r="F139" s="191"/>
      <c r="G139" s="247"/>
      <c r="H139" s="9"/>
      <c r="I139" s="3"/>
    </row>
    <row r="140" spans="1:9" s="1" customFormat="1" ht="24">
      <c r="A140" s="158">
        <v>3</v>
      </c>
      <c r="B140" s="121" t="s">
        <v>62</v>
      </c>
      <c r="C140" s="122" t="s">
        <v>37</v>
      </c>
      <c r="D140" s="147">
        <v>100</v>
      </c>
      <c r="E140" s="270">
        <v>0</v>
      </c>
      <c r="F140" s="192">
        <f>+D140*E140</f>
        <v>0</v>
      </c>
      <c r="G140" s="247"/>
      <c r="H140" s="9"/>
      <c r="I140" s="3"/>
    </row>
    <row r="141" spans="1:9" s="1" customFormat="1" ht="12.75">
      <c r="A141" s="158"/>
      <c r="B141" s="8"/>
      <c r="C141" s="122"/>
      <c r="D141" s="147"/>
      <c r="E141" s="192"/>
      <c r="F141" s="192"/>
      <c r="G141" s="251"/>
      <c r="H141" s="131"/>
      <c r="I141" s="130"/>
    </row>
    <row r="142" spans="1:9" s="1" customFormat="1" ht="36">
      <c r="A142" s="162">
        <v>4</v>
      </c>
      <c r="B142" s="74" t="s">
        <v>71</v>
      </c>
      <c r="C142" s="90" t="s">
        <v>36</v>
      </c>
      <c r="D142" s="140">
        <v>20</v>
      </c>
      <c r="E142" s="269">
        <v>0</v>
      </c>
      <c r="F142" s="191">
        <f>D142*E142</f>
        <v>0</v>
      </c>
      <c r="G142" s="251"/>
      <c r="H142" s="131"/>
      <c r="I142" s="130"/>
    </row>
    <row r="143" spans="1:9" s="1" customFormat="1" ht="12.75">
      <c r="A143" s="158"/>
      <c r="B143" s="8"/>
      <c r="C143" s="12"/>
      <c r="D143" s="142"/>
      <c r="E143" s="116"/>
      <c r="F143" s="191"/>
      <c r="G143" s="251"/>
      <c r="H143" s="131"/>
      <c r="I143" s="130"/>
    </row>
    <row r="144" spans="1:9" s="35" customFormat="1" ht="48">
      <c r="A144" s="169">
        <v>5</v>
      </c>
      <c r="B144" s="92" t="s">
        <v>41</v>
      </c>
      <c r="C144" s="60" t="s">
        <v>37</v>
      </c>
      <c r="D144" s="142">
        <v>100</v>
      </c>
      <c r="E144" s="269">
        <v>0</v>
      </c>
      <c r="F144" s="191">
        <f>D144*E144</f>
        <v>0</v>
      </c>
      <c r="G144" s="251"/>
      <c r="H144" s="131"/>
      <c r="I144" s="130"/>
    </row>
    <row r="145" spans="1:9" s="1" customFormat="1" ht="12.75">
      <c r="A145" s="158"/>
      <c r="B145" s="8"/>
      <c r="C145" s="12"/>
      <c r="D145" s="142"/>
      <c r="E145" s="115"/>
      <c r="F145" s="191"/>
      <c r="G145" s="251"/>
      <c r="H145" s="131"/>
      <c r="I145" s="130"/>
    </row>
    <row r="146" spans="1:9" s="1" customFormat="1" ht="72">
      <c r="A146" s="158">
        <f>A144+1</f>
        <v>6</v>
      </c>
      <c r="B146" s="93" t="s">
        <v>26</v>
      </c>
      <c r="C146" s="60" t="s">
        <v>36</v>
      </c>
      <c r="D146" s="142">
        <v>15</v>
      </c>
      <c r="E146" s="269">
        <v>0</v>
      </c>
      <c r="F146" s="191">
        <f>D146*E146</f>
        <v>0</v>
      </c>
      <c r="G146" s="247"/>
      <c r="H146" s="9"/>
      <c r="I146" s="40"/>
    </row>
    <row r="147" spans="1:9" s="1" customFormat="1" ht="12.75">
      <c r="A147" s="158"/>
      <c r="B147" s="93"/>
      <c r="C147" s="60"/>
      <c r="D147" s="142"/>
      <c r="E147" s="116"/>
      <c r="F147" s="191"/>
      <c r="G147" s="247"/>
      <c r="H147" s="9"/>
      <c r="I147" s="40"/>
    </row>
    <row r="148" spans="1:9" s="1" customFormat="1" ht="60">
      <c r="A148" s="158">
        <v>7</v>
      </c>
      <c r="B148" s="8" t="s">
        <v>158</v>
      </c>
      <c r="C148" s="39" t="s">
        <v>38</v>
      </c>
      <c r="D148" s="146">
        <v>20</v>
      </c>
      <c r="E148" s="269">
        <v>0</v>
      </c>
      <c r="F148" s="191">
        <f>D148*E148</f>
        <v>0</v>
      </c>
      <c r="G148" s="247"/>
      <c r="H148" s="9"/>
      <c r="I148" s="40"/>
    </row>
    <row r="149" spans="1:9" s="35" customFormat="1" ht="12.75">
      <c r="A149" s="169"/>
      <c r="B149" s="249"/>
      <c r="C149" s="313"/>
      <c r="D149" s="146"/>
      <c r="E149" s="231"/>
      <c r="F149" s="191"/>
      <c r="G149" s="247"/>
      <c r="H149" s="9"/>
      <c r="I149" s="41"/>
    </row>
    <row r="150" spans="1:9" s="35" customFormat="1" ht="60">
      <c r="A150" s="158">
        <v>8</v>
      </c>
      <c r="B150" s="8" t="s">
        <v>159</v>
      </c>
      <c r="C150" s="39" t="s">
        <v>38</v>
      </c>
      <c r="D150" s="146">
        <v>50</v>
      </c>
      <c r="E150" s="269">
        <v>0</v>
      </c>
      <c r="F150" s="191">
        <f>D150*E150</f>
        <v>0</v>
      </c>
      <c r="G150" s="247"/>
      <c r="H150" s="9"/>
      <c r="I150" s="41"/>
    </row>
    <row r="151" spans="1:9" s="35" customFormat="1" ht="12.75">
      <c r="A151" s="169"/>
      <c r="B151" s="249"/>
      <c r="C151" s="313"/>
      <c r="D151" s="146"/>
      <c r="E151" s="231"/>
      <c r="F151" s="191"/>
      <c r="G151" s="247"/>
      <c r="H151" s="9"/>
      <c r="I151" s="41"/>
    </row>
    <row r="152" spans="1:9" s="35" customFormat="1" ht="60">
      <c r="A152" s="158">
        <v>9</v>
      </c>
      <c r="B152" s="8" t="s">
        <v>160</v>
      </c>
      <c r="C152" s="39" t="s">
        <v>38</v>
      </c>
      <c r="D152" s="146">
        <v>30</v>
      </c>
      <c r="E152" s="269">
        <v>0</v>
      </c>
      <c r="F152" s="191">
        <f>D152*E152</f>
        <v>0</v>
      </c>
      <c r="G152" s="247"/>
      <c r="H152" s="9"/>
      <c r="I152" s="41"/>
    </row>
    <row r="153" spans="1:9" s="35" customFormat="1" ht="12.75">
      <c r="A153" s="169"/>
      <c r="B153" s="249"/>
      <c r="C153" s="313"/>
      <c r="D153" s="146"/>
      <c r="E153" s="231"/>
      <c r="F153" s="191"/>
      <c r="G153" s="247"/>
      <c r="H153" s="9"/>
      <c r="I153" s="41"/>
    </row>
    <row r="154" spans="1:9" s="1" customFormat="1" ht="72">
      <c r="A154" s="158">
        <v>10</v>
      </c>
      <c r="B154" s="93" t="s">
        <v>161</v>
      </c>
      <c r="C154" s="60" t="s">
        <v>36</v>
      </c>
      <c r="D154" s="142">
        <v>22</v>
      </c>
      <c r="E154" s="269">
        <v>0</v>
      </c>
      <c r="F154" s="191">
        <f>D154*E154</f>
        <v>0</v>
      </c>
      <c r="G154" s="247"/>
      <c r="H154" s="9"/>
      <c r="I154" s="3"/>
    </row>
    <row r="155" spans="1:9" s="1" customFormat="1" ht="12.75">
      <c r="A155" s="158"/>
      <c r="B155" s="93"/>
      <c r="C155" s="60"/>
      <c r="D155" s="142"/>
      <c r="E155" s="116"/>
      <c r="F155" s="191"/>
      <c r="G155" s="247"/>
      <c r="H155" s="9"/>
      <c r="I155" s="3"/>
    </row>
    <row r="156" spans="1:9" s="1" customFormat="1" ht="96">
      <c r="A156" s="158">
        <v>11</v>
      </c>
      <c r="B156" s="27" t="s">
        <v>166</v>
      </c>
      <c r="C156" s="12"/>
      <c r="D156" s="142"/>
      <c r="E156" s="116"/>
      <c r="F156" s="191"/>
      <c r="G156" s="33"/>
      <c r="I156" s="3"/>
    </row>
    <row r="157" spans="1:9" s="1" customFormat="1" ht="12.75">
      <c r="A157" s="158"/>
      <c r="B157" s="8" t="s">
        <v>116</v>
      </c>
      <c r="C157" s="12" t="s">
        <v>39</v>
      </c>
      <c r="D157" s="142">
        <v>1</v>
      </c>
      <c r="E157" s="269">
        <v>0</v>
      </c>
      <c r="F157" s="191">
        <f>D157*E157</f>
        <v>0</v>
      </c>
      <c r="G157" s="33"/>
      <c r="I157" s="3"/>
    </row>
    <row r="158" spans="1:9" s="1" customFormat="1" ht="12.75">
      <c r="A158" s="158"/>
      <c r="B158" s="8" t="s">
        <v>119</v>
      </c>
      <c r="C158" s="12" t="s">
        <v>39</v>
      </c>
      <c r="D158" s="142">
        <v>3</v>
      </c>
      <c r="E158" s="269">
        <v>0</v>
      </c>
      <c r="F158" s="191">
        <f>D158*E158</f>
        <v>0</v>
      </c>
      <c r="G158" s="33"/>
      <c r="I158" s="3"/>
    </row>
    <row r="159" spans="1:9" s="1" customFormat="1" ht="12.75">
      <c r="A159" s="158"/>
      <c r="B159" s="8"/>
      <c r="C159" s="12"/>
      <c r="D159" s="142"/>
      <c r="E159" s="231"/>
      <c r="F159" s="191"/>
      <c r="G159" s="33"/>
      <c r="I159" s="3"/>
    </row>
    <row r="160" spans="1:9" s="1" customFormat="1" ht="72">
      <c r="A160" s="278">
        <v>12</v>
      </c>
      <c r="B160" s="267" t="s">
        <v>147</v>
      </c>
      <c r="C160" s="279"/>
      <c r="D160" s="280"/>
      <c r="E160" s="281"/>
      <c r="F160" s="281"/>
      <c r="G160" s="33"/>
      <c r="I160" s="3"/>
    </row>
    <row r="161" spans="1:9" s="1" customFormat="1" ht="24">
      <c r="A161" s="278"/>
      <c r="B161" s="282" t="s">
        <v>146</v>
      </c>
      <c r="C161" s="279" t="s">
        <v>39</v>
      </c>
      <c r="D161" s="280">
        <v>1</v>
      </c>
      <c r="E161" s="283">
        <v>0</v>
      </c>
      <c r="F161" s="281">
        <f>D161*E161</f>
        <v>0</v>
      </c>
      <c r="G161" s="33"/>
      <c r="I161" s="3"/>
    </row>
    <row r="162" spans="1:9" s="1" customFormat="1" ht="12.75">
      <c r="A162" s="158"/>
      <c r="B162" s="282" t="s">
        <v>117</v>
      </c>
      <c r="C162" s="279" t="s">
        <v>39</v>
      </c>
      <c r="D162" s="280">
        <v>3</v>
      </c>
      <c r="E162" s="283">
        <v>0</v>
      </c>
      <c r="F162" s="281">
        <f>D162*E162</f>
        <v>0</v>
      </c>
      <c r="G162" s="33"/>
      <c r="I162" s="3"/>
    </row>
    <row r="163" spans="1:9" s="1" customFormat="1" ht="12.75">
      <c r="A163" s="158"/>
      <c r="B163" s="303"/>
      <c r="C163" s="12"/>
      <c r="D163" s="142"/>
      <c r="E163" s="231"/>
      <c r="F163" s="191"/>
      <c r="G163" s="33"/>
      <c r="I163" s="3"/>
    </row>
    <row r="164" spans="1:9" s="1" customFormat="1" ht="96">
      <c r="A164" s="158">
        <v>13</v>
      </c>
      <c r="B164" s="284" t="s">
        <v>118</v>
      </c>
      <c r="C164" s="12" t="s">
        <v>39</v>
      </c>
      <c r="D164" s="142">
        <v>6</v>
      </c>
      <c r="E164" s="269">
        <v>0</v>
      </c>
      <c r="F164" s="191">
        <f>D164*E164</f>
        <v>0</v>
      </c>
      <c r="G164" s="33"/>
      <c r="I164" s="3"/>
    </row>
    <row r="165" spans="1:9" s="1" customFormat="1" ht="12.75">
      <c r="A165" s="158"/>
      <c r="B165" s="8"/>
      <c r="C165" s="12"/>
      <c r="D165" s="142"/>
      <c r="E165" s="116"/>
      <c r="F165" s="191"/>
      <c r="G165" s="33"/>
      <c r="I165" s="3"/>
    </row>
    <row r="166" spans="1:9" s="1" customFormat="1" ht="96">
      <c r="A166" s="158">
        <v>14</v>
      </c>
      <c r="B166" s="284" t="s">
        <v>120</v>
      </c>
      <c r="C166" s="12" t="s">
        <v>39</v>
      </c>
      <c r="D166" s="142">
        <v>2</v>
      </c>
      <c r="E166" s="269">
        <v>0</v>
      </c>
      <c r="F166" s="191">
        <f>D166*E166</f>
        <v>0</v>
      </c>
      <c r="G166" s="33"/>
      <c r="I166" s="3"/>
    </row>
    <row r="167" spans="1:9" s="1" customFormat="1" ht="12.75">
      <c r="A167" s="158"/>
      <c r="B167" s="8"/>
      <c r="C167" s="12"/>
      <c r="D167" s="142"/>
      <c r="E167" s="116"/>
      <c r="F167" s="191"/>
      <c r="G167" s="247"/>
      <c r="H167" s="9"/>
      <c r="I167" s="3"/>
    </row>
    <row r="168" spans="1:9" s="1" customFormat="1" ht="60">
      <c r="A168" s="158">
        <v>15</v>
      </c>
      <c r="B168" s="93" t="s">
        <v>24</v>
      </c>
      <c r="C168" s="33"/>
      <c r="D168" s="137"/>
      <c r="E168" s="208"/>
      <c r="F168" s="195"/>
      <c r="G168" s="247"/>
      <c r="H168" s="9"/>
      <c r="I168" s="3"/>
    </row>
    <row r="169" spans="1:9" s="1" customFormat="1" ht="12.75">
      <c r="A169" s="158"/>
      <c r="B169" s="93" t="s">
        <v>63</v>
      </c>
      <c r="C169" s="60" t="s">
        <v>38</v>
      </c>
      <c r="D169" s="142">
        <v>100</v>
      </c>
      <c r="E169" s="269">
        <v>0</v>
      </c>
      <c r="F169" s="191">
        <f>D169*E169</f>
        <v>0</v>
      </c>
      <c r="G169" s="247"/>
      <c r="H169" s="9"/>
      <c r="I169" s="3"/>
    </row>
    <row r="170" spans="1:9" s="1" customFormat="1" ht="12.75">
      <c r="A170" s="158"/>
      <c r="B170" s="8"/>
      <c r="C170" s="12"/>
      <c r="D170" s="142"/>
      <c r="E170" s="115"/>
      <c r="F170" s="191"/>
      <c r="G170" s="33"/>
      <c r="I170" s="3"/>
    </row>
    <row r="171" spans="1:9" s="35" customFormat="1" ht="48">
      <c r="A171" s="169">
        <v>16</v>
      </c>
      <c r="B171" s="92" t="s">
        <v>40</v>
      </c>
      <c r="C171" s="60" t="s">
        <v>36</v>
      </c>
      <c r="D171" s="142">
        <v>50</v>
      </c>
      <c r="E171" s="269">
        <v>0</v>
      </c>
      <c r="F171" s="191">
        <f>D171*E171</f>
        <v>0</v>
      </c>
      <c r="G171" s="247"/>
      <c r="H171" s="9"/>
      <c r="I171" s="41"/>
    </row>
    <row r="172" spans="1:9" s="35" customFormat="1" ht="12.75">
      <c r="A172" s="169"/>
      <c r="B172" s="8"/>
      <c r="C172" s="12"/>
      <c r="D172" s="146"/>
      <c r="E172" s="116"/>
      <c r="F172" s="191"/>
      <c r="G172" s="247"/>
      <c r="H172" s="9"/>
      <c r="I172" s="41"/>
    </row>
    <row r="173" spans="1:9" s="35" customFormat="1" ht="36">
      <c r="A173" s="169">
        <v>17</v>
      </c>
      <c r="B173" s="92" t="s">
        <v>61</v>
      </c>
      <c r="C173" s="60" t="s">
        <v>36</v>
      </c>
      <c r="D173" s="142">
        <v>100</v>
      </c>
      <c r="E173" s="269">
        <v>0</v>
      </c>
      <c r="F173" s="191">
        <f>D173*E173</f>
        <v>0</v>
      </c>
      <c r="G173" s="247"/>
      <c r="H173" s="9"/>
      <c r="I173" s="41"/>
    </row>
    <row r="174" spans="1:9" s="35" customFormat="1" ht="12.75">
      <c r="A174" s="169"/>
      <c r="B174" s="27"/>
      <c r="C174" s="12"/>
      <c r="D174" s="142"/>
      <c r="E174" s="115"/>
      <c r="F174" s="191"/>
      <c r="G174" s="12"/>
      <c r="I174" s="36"/>
    </row>
    <row r="175" spans="1:9" s="35" customFormat="1" ht="48">
      <c r="A175" s="169">
        <v>18</v>
      </c>
      <c r="B175" s="92" t="s">
        <v>27</v>
      </c>
      <c r="C175" s="60" t="s">
        <v>36</v>
      </c>
      <c r="D175" s="142">
        <v>0</v>
      </c>
      <c r="E175" s="268">
        <v>0</v>
      </c>
      <c r="F175" s="191">
        <f>D175*E175</f>
        <v>0</v>
      </c>
      <c r="G175" s="247"/>
      <c r="H175" s="9"/>
      <c r="I175" s="36"/>
    </row>
    <row r="176" spans="1:9" s="35" customFormat="1" ht="12.75">
      <c r="A176" s="169"/>
      <c r="B176" s="8"/>
      <c r="C176" s="12"/>
      <c r="D176" s="142"/>
      <c r="E176" s="115"/>
      <c r="F176" s="191"/>
      <c r="G176" s="247"/>
      <c r="H176" s="9"/>
      <c r="I176" s="36"/>
    </row>
    <row r="177" spans="1:9" s="35" customFormat="1" ht="36">
      <c r="A177" s="169">
        <v>19</v>
      </c>
      <c r="B177" s="92" t="s">
        <v>45</v>
      </c>
      <c r="C177" s="12"/>
      <c r="D177" s="142"/>
      <c r="E177" s="115"/>
      <c r="F177" s="197"/>
      <c r="G177" s="247"/>
      <c r="H177" s="9"/>
      <c r="I177" s="41"/>
    </row>
    <row r="178" spans="1:9" s="35" customFormat="1" ht="12.75">
      <c r="A178" s="169"/>
      <c r="B178" s="93" t="s">
        <v>63</v>
      </c>
      <c r="C178" s="60" t="s">
        <v>44</v>
      </c>
      <c r="D178" s="142">
        <v>5</v>
      </c>
      <c r="E178" s="269">
        <v>0</v>
      </c>
      <c r="F178" s="191">
        <f>D178*E178</f>
        <v>0</v>
      </c>
      <c r="G178" s="247"/>
      <c r="H178" s="9"/>
      <c r="I178" s="41"/>
    </row>
    <row r="179" spans="1:9" s="35" customFormat="1" ht="12.75">
      <c r="A179" s="169"/>
      <c r="B179" s="93"/>
      <c r="C179" s="60"/>
      <c r="D179" s="142"/>
      <c r="E179" s="142"/>
      <c r="F179" s="191"/>
      <c r="G179" s="247"/>
      <c r="H179" s="9"/>
      <c r="I179" s="41"/>
    </row>
    <row r="180" spans="1:9" s="35" customFormat="1" ht="84">
      <c r="A180" s="235">
        <v>20</v>
      </c>
      <c r="B180" s="236" t="s">
        <v>96</v>
      </c>
      <c r="C180" s="12"/>
      <c r="D180" s="237"/>
      <c r="E180" s="238"/>
      <c r="F180" s="238"/>
      <c r="G180" s="247"/>
      <c r="H180" s="9"/>
      <c r="I180" s="41"/>
    </row>
    <row r="181" spans="1:9" s="35" customFormat="1" ht="36">
      <c r="A181" s="239"/>
      <c r="B181" s="240" t="s">
        <v>97</v>
      </c>
      <c r="C181" s="12" t="s">
        <v>38</v>
      </c>
      <c r="D181" s="237">
        <v>6</v>
      </c>
      <c r="E181" s="273">
        <v>0</v>
      </c>
      <c r="F181" s="238">
        <f>D181*E181</f>
        <v>0</v>
      </c>
      <c r="G181" s="247"/>
      <c r="H181" s="9"/>
      <c r="I181" s="41"/>
    </row>
    <row r="182" spans="1:9" s="35" customFormat="1" ht="24">
      <c r="A182" s="239"/>
      <c r="B182" s="240" t="s">
        <v>98</v>
      </c>
      <c r="C182" s="12" t="s">
        <v>39</v>
      </c>
      <c r="D182" s="237">
        <v>1</v>
      </c>
      <c r="E182" s="273">
        <v>0</v>
      </c>
      <c r="F182" s="238">
        <f>D182*E182</f>
        <v>0</v>
      </c>
      <c r="G182" s="247"/>
      <c r="H182" s="9"/>
      <c r="I182" s="41"/>
    </row>
    <row r="183" spans="1:9" s="35" customFormat="1" ht="12">
      <c r="A183" s="132"/>
      <c r="B183" s="27"/>
      <c r="C183" s="12"/>
      <c r="D183" s="145"/>
      <c r="E183" s="118"/>
      <c r="F183" s="197"/>
      <c r="G183" s="247"/>
      <c r="H183" s="9"/>
      <c r="I183" s="41"/>
    </row>
    <row r="184" spans="1:9" s="35" customFormat="1" ht="12.75">
      <c r="A184" s="132"/>
      <c r="B184" s="97" t="s">
        <v>6</v>
      </c>
      <c r="C184" s="12"/>
      <c r="D184" s="145"/>
      <c r="E184" s="118"/>
      <c r="F184" s="197"/>
      <c r="G184" s="247"/>
      <c r="H184" s="9"/>
      <c r="I184" s="41"/>
    </row>
    <row r="185" spans="1:9" s="35" customFormat="1" ht="12.75">
      <c r="A185" s="132"/>
      <c r="B185" s="81"/>
      <c r="C185" s="12"/>
      <c r="D185" s="145"/>
      <c r="E185" s="118"/>
      <c r="F185" s="197"/>
      <c r="G185" s="247"/>
      <c r="H185" s="9"/>
      <c r="I185" s="41"/>
    </row>
    <row r="186" spans="1:9" s="35" customFormat="1" ht="36">
      <c r="A186" s="169">
        <v>21</v>
      </c>
      <c r="B186" s="314" t="s">
        <v>157</v>
      </c>
      <c r="C186" s="255" t="s">
        <v>39</v>
      </c>
      <c r="D186" s="257">
        <v>5</v>
      </c>
      <c r="E186" s="270">
        <v>0</v>
      </c>
      <c r="F186" s="192">
        <f>+D186*E186</f>
        <v>0</v>
      </c>
      <c r="G186" s="247"/>
      <c r="H186" s="9"/>
      <c r="I186" s="41"/>
    </row>
    <row r="187" spans="1:9" s="35" customFormat="1" ht="12.75">
      <c r="A187" s="169"/>
      <c r="B187" s="314"/>
      <c r="C187" s="255"/>
      <c r="D187" s="257"/>
      <c r="E187" s="286"/>
      <c r="F187" s="192"/>
      <c r="G187" s="247"/>
      <c r="H187" s="9"/>
      <c r="I187" s="41"/>
    </row>
    <row r="188" spans="1:9" s="35" customFormat="1" ht="24">
      <c r="A188" s="169">
        <v>22</v>
      </c>
      <c r="B188" s="314" t="s">
        <v>162</v>
      </c>
      <c r="C188" s="255" t="s">
        <v>39</v>
      </c>
      <c r="D188" s="257">
        <v>3</v>
      </c>
      <c r="E188" s="270">
        <v>0</v>
      </c>
      <c r="F188" s="192">
        <f>+D188*E188</f>
        <v>0</v>
      </c>
      <c r="G188" s="247"/>
      <c r="H188" s="9"/>
      <c r="I188" s="41"/>
    </row>
    <row r="189" spans="1:9" s="35" customFormat="1" ht="12.75">
      <c r="A189" s="132"/>
      <c r="B189" s="81"/>
      <c r="C189" s="12"/>
      <c r="D189" s="145"/>
      <c r="E189" s="118"/>
      <c r="F189" s="197"/>
      <c r="G189" s="247"/>
      <c r="H189" s="9"/>
      <c r="I189" s="41"/>
    </row>
    <row r="190" spans="1:9" s="35" customFormat="1" ht="12.75">
      <c r="A190" s="169"/>
      <c r="B190" s="111" t="s">
        <v>12</v>
      </c>
      <c r="C190" s="12" t="s">
        <v>33</v>
      </c>
      <c r="D190" s="142" t="s">
        <v>34</v>
      </c>
      <c r="E190" s="115" t="s">
        <v>33</v>
      </c>
      <c r="F190" s="191"/>
      <c r="G190" s="247"/>
      <c r="H190" s="9"/>
      <c r="I190" s="41"/>
    </row>
    <row r="191" spans="1:9" s="35" customFormat="1" ht="12.75">
      <c r="A191" s="169"/>
      <c r="B191" s="111"/>
      <c r="C191" s="12"/>
      <c r="D191" s="142"/>
      <c r="E191" s="115"/>
      <c r="F191" s="191"/>
      <c r="G191" s="247"/>
      <c r="H191" s="9"/>
      <c r="I191" s="41"/>
    </row>
    <row r="192" spans="1:9" s="35" customFormat="1" ht="24">
      <c r="A192" s="158">
        <v>23</v>
      </c>
      <c r="B192" s="27" t="s">
        <v>4</v>
      </c>
      <c r="C192" s="12" t="s">
        <v>38</v>
      </c>
      <c r="D192" s="142">
        <v>35</v>
      </c>
      <c r="E192" s="269">
        <v>0</v>
      </c>
      <c r="F192" s="191">
        <f>D192*E192</f>
        <v>0</v>
      </c>
      <c r="G192" s="247"/>
      <c r="H192" s="9"/>
      <c r="I192" s="41"/>
    </row>
    <row r="193" spans="1:9" s="35" customFormat="1" ht="12.75">
      <c r="A193" s="158"/>
      <c r="B193" s="27"/>
      <c r="C193" s="12"/>
      <c r="D193" s="142"/>
      <c r="E193" s="116"/>
      <c r="F193" s="191"/>
      <c r="G193" s="247"/>
      <c r="H193" s="9"/>
      <c r="I193" s="41"/>
    </row>
    <row r="194" spans="1:9" s="35" customFormat="1" ht="60">
      <c r="A194" s="169">
        <v>24</v>
      </c>
      <c r="B194" s="42" t="s">
        <v>66</v>
      </c>
      <c r="C194" s="43" t="s">
        <v>36</v>
      </c>
      <c r="D194" s="148">
        <v>8</v>
      </c>
      <c r="E194" s="269">
        <v>0</v>
      </c>
      <c r="F194" s="197">
        <f>D194*E194</f>
        <v>0</v>
      </c>
      <c r="G194" s="247"/>
      <c r="H194" s="9"/>
      <c r="I194" s="41"/>
    </row>
    <row r="195" spans="1:9" s="35" customFormat="1" ht="12.75">
      <c r="A195" s="169"/>
      <c r="B195" s="8"/>
      <c r="C195" s="43"/>
      <c r="D195" s="148"/>
      <c r="E195" s="116"/>
      <c r="F195" s="197"/>
      <c r="G195" s="247"/>
      <c r="H195" s="9"/>
      <c r="I195" s="41"/>
    </row>
    <row r="196" spans="1:9" s="35" customFormat="1" ht="48">
      <c r="A196" s="169">
        <v>25</v>
      </c>
      <c r="B196" s="112" t="s">
        <v>67</v>
      </c>
      <c r="C196" s="43" t="s">
        <v>37</v>
      </c>
      <c r="D196" s="148">
        <v>78</v>
      </c>
      <c r="E196" s="269">
        <v>0</v>
      </c>
      <c r="F196" s="197">
        <f>D196*E196</f>
        <v>0</v>
      </c>
      <c r="G196" s="247"/>
      <c r="H196" s="9"/>
      <c r="I196" s="41"/>
    </row>
    <row r="197" spans="1:9" s="35" customFormat="1" ht="12.75">
      <c r="A197" s="169"/>
      <c r="B197" s="112"/>
      <c r="C197" s="43"/>
      <c r="D197" s="148"/>
      <c r="E197" s="116"/>
      <c r="F197" s="197"/>
      <c r="G197" s="247"/>
      <c r="H197" s="9"/>
      <c r="I197" s="41"/>
    </row>
    <row r="198" spans="1:9" s="35" customFormat="1" ht="24">
      <c r="A198" s="169">
        <v>26</v>
      </c>
      <c r="B198" s="112" t="s">
        <v>5</v>
      </c>
      <c r="C198" s="43" t="s">
        <v>36</v>
      </c>
      <c r="D198" s="148">
        <v>18.599999999999998</v>
      </c>
      <c r="E198" s="269">
        <v>0</v>
      </c>
      <c r="F198" s="197">
        <f>D198*E198</f>
        <v>0</v>
      </c>
      <c r="G198" s="247"/>
      <c r="H198" s="9"/>
      <c r="I198" s="41"/>
    </row>
    <row r="199" spans="1:9" s="35" customFormat="1" ht="12.75">
      <c r="A199" s="169"/>
      <c r="B199" s="8"/>
      <c r="C199" s="12"/>
      <c r="D199" s="142"/>
      <c r="E199" s="116"/>
      <c r="F199" s="191"/>
      <c r="G199" s="247"/>
      <c r="H199" s="9"/>
      <c r="I199" s="41"/>
    </row>
    <row r="200" spans="1:9" s="1" customFormat="1" ht="12.75">
      <c r="A200" s="33"/>
      <c r="B200" s="69" t="str">
        <f>CONCATENATE("SKUPAJ:  ",B134)</f>
        <v>SKUPAJ:  VIII. METEORNA KANALIZACIJA</v>
      </c>
      <c r="C200" s="71"/>
      <c r="D200" s="149"/>
      <c r="E200" s="216"/>
      <c r="F200" s="199">
        <f>SUM(F136:F199)</f>
        <v>0</v>
      </c>
      <c r="G200" s="33"/>
      <c r="H200" s="38"/>
      <c r="I200" s="3"/>
    </row>
    <row r="201" spans="1:9" s="1" customFormat="1" ht="12.75">
      <c r="A201" s="159"/>
      <c r="B201" s="8"/>
      <c r="C201" s="12"/>
      <c r="D201" s="142"/>
      <c r="E201" s="115"/>
      <c r="F201" s="191"/>
      <c r="G201" s="33"/>
      <c r="I201" s="3"/>
    </row>
    <row r="202" spans="1:9" s="31" customFormat="1" ht="12.75">
      <c r="A202" s="162" t="s">
        <v>34</v>
      </c>
      <c r="B202" s="89" t="s">
        <v>16</v>
      </c>
      <c r="C202" s="90" t="s">
        <v>33</v>
      </c>
      <c r="D202" s="140" t="s">
        <v>34</v>
      </c>
      <c r="E202" s="116" t="s">
        <v>33</v>
      </c>
      <c r="F202" s="196"/>
      <c r="G202" s="245"/>
      <c r="I202" s="30"/>
    </row>
    <row r="203" spans="1:9" s="16" customFormat="1" ht="12.75">
      <c r="A203" s="163" t="s">
        <v>34</v>
      </c>
      <c r="B203" s="25"/>
      <c r="C203" s="26"/>
      <c r="D203" s="141"/>
      <c r="E203" s="117"/>
      <c r="F203" s="202"/>
      <c r="G203" s="246"/>
      <c r="I203" s="24"/>
    </row>
    <row r="204" spans="1:9" s="23" customFormat="1" ht="48">
      <c r="A204" s="162">
        <v>1</v>
      </c>
      <c r="B204" s="91" t="s">
        <v>46</v>
      </c>
      <c r="C204" s="90" t="s">
        <v>37</v>
      </c>
      <c r="D204" s="140">
        <v>300</v>
      </c>
      <c r="E204" s="269">
        <v>0</v>
      </c>
      <c r="F204" s="191">
        <f>D204*E204</f>
        <v>0</v>
      </c>
      <c r="G204" s="247"/>
      <c r="H204" s="9"/>
      <c r="I204" s="24"/>
    </row>
    <row r="205" spans="1:9" s="23" customFormat="1" ht="12.75">
      <c r="A205" s="162"/>
      <c r="B205" s="13"/>
      <c r="C205" s="14"/>
      <c r="D205" s="140"/>
      <c r="E205" s="116"/>
      <c r="F205" s="191"/>
      <c r="G205" s="247"/>
      <c r="H205" s="9"/>
      <c r="I205" s="24"/>
    </row>
    <row r="206" spans="1:9" s="23" customFormat="1" ht="12.75">
      <c r="A206" s="84"/>
      <c r="B206" s="69" t="str">
        <f>CONCATENATE("SKUPAJ:  ",B202)</f>
        <v>SKUPAJ:  XI. HORTIKULTURA</v>
      </c>
      <c r="C206" s="70"/>
      <c r="D206" s="143"/>
      <c r="E206" s="210"/>
      <c r="F206" s="193">
        <f>SUM(F202:F205)</f>
        <v>0</v>
      </c>
      <c r="G206" s="245"/>
      <c r="H206" s="38"/>
      <c r="I206" s="24"/>
    </row>
    <row r="207" spans="1:9" s="16" customFormat="1" ht="12.75">
      <c r="A207" s="168"/>
      <c r="B207" s="13"/>
      <c r="C207" s="14"/>
      <c r="D207" s="140"/>
      <c r="E207" s="116"/>
      <c r="F207" s="196"/>
      <c r="G207" s="246"/>
      <c r="I207" s="24"/>
    </row>
    <row r="208" spans="1:9" s="31" customFormat="1" ht="12.75">
      <c r="A208" s="162"/>
      <c r="B208" s="89" t="s">
        <v>17</v>
      </c>
      <c r="C208" s="14"/>
      <c r="D208" s="140"/>
      <c r="E208" s="116"/>
      <c r="F208" s="196"/>
      <c r="G208" s="245"/>
      <c r="I208" s="30"/>
    </row>
    <row r="209" spans="1:9" s="31" customFormat="1" ht="12.75">
      <c r="A209" s="162" t="s">
        <v>34</v>
      </c>
      <c r="B209" s="13"/>
      <c r="C209" s="14"/>
      <c r="D209" s="140"/>
      <c r="E209" s="116"/>
      <c r="F209" s="196"/>
      <c r="G209" s="245"/>
      <c r="I209" s="30"/>
    </row>
    <row r="210" spans="1:6" s="1" customFormat="1" ht="12.75">
      <c r="A210" s="287"/>
      <c r="B210" s="288" t="s">
        <v>122</v>
      </c>
      <c r="C210" s="289"/>
      <c r="D210" s="290"/>
      <c r="E210" s="291"/>
      <c r="F210" s="291"/>
    </row>
    <row r="211" spans="1:6" s="1" customFormat="1" ht="12">
      <c r="A211" s="287"/>
      <c r="B211" s="285"/>
      <c r="C211" s="289"/>
      <c r="D211" s="290"/>
      <c r="E211" s="291"/>
      <c r="F211" s="291"/>
    </row>
    <row r="212" spans="1:6" s="1" customFormat="1" ht="84">
      <c r="A212" s="125">
        <v>1</v>
      </c>
      <c r="B212" s="236" t="s">
        <v>123</v>
      </c>
      <c r="C212" s="12" t="s">
        <v>35</v>
      </c>
      <c r="D212" s="237">
        <v>8</v>
      </c>
      <c r="E212" s="273">
        <v>0</v>
      </c>
      <c r="F212" s="238">
        <f>D212*E212</f>
        <v>0</v>
      </c>
    </row>
    <row r="213" spans="1:6" s="1" customFormat="1" ht="12.75">
      <c r="A213" s="125"/>
      <c r="B213" s="292"/>
      <c r="C213" s="12"/>
      <c r="D213" s="237"/>
      <c r="E213" s="238"/>
      <c r="F213" s="238"/>
    </row>
    <row r="214" spans="1:6" s="1" customFormat="1" ht="36">
      <c r="A214" s="125">
        <v>2</v>
      </c>
      <c r="B214" s="236" t="s">
        <v>124</v>
      </c>
      <c r="C214" s="12"/>
      <c r="D214" s="237"/>
      <c r="E214" s="238"/>
      <c r="F214" s="238"/>
    </row>
    <row r="215" spans="1:6" s="1" customFormat="1" ht="12">
      <c r="A215" s="125"/>
      <c r="B215" s="35" t="s">
        <v>131</v>
      </c>
      <c r="C215" s="12" t="s">
        <v>105</v>
      </c>
      <c r="D215" s="237">
        <v>2</v>
      </c>
      <c r="E215" s="273">
        <v>0</v>
      </c>
      <c r="F215" s="238">
        <f>D215*E215</f>
        <v>0</v>
      </c>
    </row>
    <row r="216" spans="1:6" s="1" customFormat="1" ht="12">
      <c r="A216" s="125"/>
      <c r="B216" s="35"/>
      <c r="C216" s="12"/>
      <c r="D216" s="237"/>
      <c r="E216" s="301"/>
      <c r="F216" s="238"/>
    </row>
    <row r="217" spans="1:6" s="1" customFormat="1" ht="36">
      <c r="A217" s="125">
        <v>3</v>
      </c>
      <c r="B217" s="236" t="s">
        <v>126</v>
      </c>
      <c r="C217" s="12"/>
      <c r="D217" s="237"/>
      <c r="E217" s="238"/>
      <c r="F217" s="238"/>
    </row>
    <row r="218" spans="1:6" s="1" customFormat="1" ht="12">
      <c r="A218" s="125"/>
      <c r="B218" s="35" t="s">
        <v>135</v>
      </c>
      <c r="C218" s="12" t="s">
        <v>105</v>
      </c>
      <c r="D218" s="237">
        <v>2</v>
      </c>
      <c r="E218" s="273">
        <v>0</v>
      </c>
      <c r="F218" s="238">
        <f>D218*E218</f>
        <v>0</v>
      </c>
    </row>
    <row r="219" s="1" customFormat="1" ht="12">
      <c r="A219" s="125"/>
    </row>
    <row r="220" spans="1:6" s="1" customFormat="1" ht="24">
      <c r="A220" s="125">
        <v>4</v>
      </c>
      <c r="B220" s="236" t="s">
        <v>142</v>
      </c>
      <c r="C220" s="12"/>
      <c r="D220" s="237"/>
      <c r="E220" s="301"/>
      <c r="F220" s="238"/>
    </row>
    <row r="221" spans="1:6" s="1" customFormat="1" ht="12">
      <c r="A221" s="125"/>
      <c r="B221" s="35" t="s">
        <v>125</v>
      </c>
      <c r="C221" s="12" t="s">
        <v>105</v>
      </c>
      <c r="D221" s="237">
        <v>2</v>
      </c>
      <c r="E221" s="273">
        <v>0</v>
      </c>
      <c r="F221" s="238">
        <f>D221*E221</f>
        <v>0</v>
      </c>
    </row>
    <row r="222" spans="1:6" s="1" customFormat="1" ht="12">
      <c r="A222" s="125"/>
      <c r="B222" s="35" t="s">
        <v>132</v>
      </c>
      <c r="C222" s="12" t="s">
        <v>105</v>
      </c>
      <c r="D222" s="237">
        <v>1</v>
      </c>
      <c r="E222" s="273">
        <v>0</v>
      </c>
      <c r="F222" s="238">
        <f>D222*E222</f>
        <v>0</v>
      </c>
    </row>
    <row r="223" spans="1:6" s="1" customFormat="1" ht="12">
      <c r="A223" s="125"/>
      <c r="B223" s="35" t="s">
        <v>133</v>
      </c>
      <c r="C223" s="12" t="s">
        <v>105</v>
      </c>
      <c r="D223" s="237">
        <v>1</v>
      </c>
      <c r="E223" s="273">
        <v>0</v>
      </c>
      <c r="F223" s="238">
        <f>D223*E223</f>
        <v>0</v>
      </c>
    </row>
    <row r="224" spans="1:6" s="1" customFormat="1" ht="12">
      <c r="A224" s="125"/>
      <c r="B224" s="35" t="s">
        <v>136</v>
      </c>
      <c r="C224" s="12" t="s">
        <v>105</v>
      </c>
      <c r="D224" s="237">
        <v>2</v>
      </c>
      <c r="E224" s="273">
        <v>0</v>
      </c>
      <c r="F224" s="238">
        <f>D224*E224</f>
        <v>0</v>
      </c>
    </row>
    <row r="225" spans="1:6" s="1" customFormat="1" ht="12">
      <c r="A225" s="125"/>
      <c r="B225" s="35" t="s">
        <v>134</v>
      </c>
      <c r="C225" s="12" t="s">
        <v>105</v>
      </c>
      <c r="D225" s="237">
        <v>2</v>
      </c>
      <c r="E225" s="273">
        <v>0</v>
      </c>
      <c r="F225" s="238">
        <f>D225*E225</f>
        <v>0</v>
      </c>
    </row>
    <row r="226" spans="1:6" s="1" customFormat="1" ht="12">
      <c r="A226" s="125"/>
      <c r="B226" s="35"/>
      <c r="C226" s="12"/>
      <c r="D226" s="237"/>
      <c r="E226" s="301"/>
      <c r="F226" s="238"/>
    </row>
    <row r="227" spans="1:6" s="1" customFormat="1" ht="72">
      <c r="A227" s="125">
        <v>5</v>
      </c>
      <c r="B227" s="306" t="s">
        <v>150</v>
      </c>
      <c r="C227" s="307" t="s">
        <v>105</v>
      </c>
      <c r="D227" s="307">
        <v>1</v>
      </c>
      <c r="E227" s="273">
        <v>0</v>
      </c>
      <c r="F227" s="308" t="str">
        <f>IF((D227*E227)=0," ",(D227*E227))</f>
        <v> </v>
      </c>
    </row>
    <row r="228" spans="1:6" s="1" customFormat="1" ht="12">
      <c r="A228" s="125"/>
      <c r="B228" s="35"/>
      <c r="C228" s="12"/>
      <c r="D228" s="237"/>
      <c r="E228" s="301"/>
      <c r="F228" s="238"/>
    </row>
    <row r="229" spans="1:6" s="1" customFormat="1" ht="12.75">
      <c r="A229" s="287"/>
      <c r="B229" s="288" t="s">
        <v>127</v>
      </c>
      <c r="C229" s="293"/>
      <c r="D229" s="294"/>
      <c r="E229" s="295"/>
      <c r="F229" s="295"/>
    </row>
    <row r="230" spans="1:6" s="1" customFormat="1" ht="12">
      <c r="A230" s="287"/>
      <c r="B230" s="296"/>
      <c r="C230" s="293"/>
      <c r="D230" s="294"/>
      <c r="E230" s="295"/>
      <c r="F230" s="295"/>
    </row>
    <row r="231" spans="1:6" s="1" customFormat="1" ht="24">
      <c r="A231" s="297">
        <v>6</v>
      </c>
      <c r="B231" s="298" t="s">
        <v>128</v>
      </c>
      <c r="C231" s="289"/>
      <c r="D231" s="290"/>
      <c r="E231" s="291"/>
      <c r="F231" s="291"/>
    </row>
    <row r="232" spans="1:6" s="1" customFormat="1" ht="12">
      <c r="A232" s="287"/>
      <c r="B232" s="298" t="s">
        <v>141</v>
      </c>
      <c r="C232" s="289" t="s">
        <v>38</v>
      </c>
      <c r="D232" s="290">
        <v>130</v>
      </c>
      <c r="E232" s="299">
        <v>0</v>
      </c>
      <c r="F232" s="291">
        <f>D232*E232</f>
        <v>0</v>
      </c>
    </row>
    <row r="233" spans="1:6" s="1" customFormat="1" ht="12">
      <c r="A233" s="287"/>
      <c r="B233" s="298" t="s">
        <v>139</v>
      </c>
      <c r="C233" s="289" t="s">
        <v>38</v>
      </c>
      <c r="D233" s="290">
        <v>105</v>
      </c>
      <c r="E233" s="299">
        <v>0</v>
      </c>
      <c r="F233" s="291">
        <f>D233*E233</f>
        <v>0</v>
      </c>
    </row>
    <row r="234" spans="1:6" s="1" customFormat="1" ht="12">
      <c r="A234" s="287"/>
      <c r="B234" s="298" t="s">
        <v>140</v>
      </c>
      <c r="C234" s="289" t="s">
        <v>38</v>
      </c>
      <c r="D234" s="290">
        <v>28</v>
      </c>
      <c r="E234" s="299">
        <v>0</v>
      </c>
      <c r="F234" s="291">
        <f>D234*E234</f>
        <v>0</v>
      </c>
    </row>
    <row r="235" spans="1:6" s="1" customFormat="1" ht="12">
      <c r="A235" s="287"/>
      <c r="B235" s="298"/>
      <c r="C235" s="289"/>
      <c r="D235" s="290"/>
      <c r="E235" s="291"/>
      <c r="F235" s="291"/>
    </row>
    <row r="236" spans="1:6" s="1" customFormat="1" ht="24">
      <c r="A236" s="287">
        <v>7</v>
      </c>
      <c r="B236" s="285" t="s">
        <v>129</v>
      </c>
      <c r="C236" s="289"/>
      <c r="D236" s="290"/>
      <c r="E236" s="291"/>
      <c r="F236" s="291"/>
    </row>
    <row r="237" spans="1:6" s="1" customFormat="1" ht="12">
      <c r="A237" s="287"/>
      <c r="B237" s="300" t="s">
        <v>149</v>
      </c>
      <c r="C237" s="289" t="s">
        <v>37</v>
      </c>
      <c r="D237" s="290">
        <v>95</v>
      </c>
      <c r="E237" s="299">
        <v>0</v>
      </c>
      <c r="F237" s="291">
        <f>D237*E237</f>
        <v>0</v>
      </c>
    </row>
    <row r="238" spans="1:6" s="1" customFormat="1" ht="12">
      <c r="A238" s="287"/>
      <c r="B238" s="298" t="s">
        <v>148</v>
      </c>
      <c r="C238" s="289" t="s">
        <v>35</v>
      </c>
      <c r="D238" s="290">
        <v>2</v>
      </c>
      <c r="E238" s="299">
        <v>0</v>
      </c>
      <c r="F238" s="238">
        <f>D238*E238</f>
        <v>0</v>
      </c>
    </row>
    <row r="239" spans="1:6" s="1" customFormat="1" ht="12">
      <c r="A239" s="287"/>
      <c r="B239" s="285"/>
      <c r="C239" s="289"/>
      <c r="D239" s="290"/>
      <c r="E239" s="291"/>
      <c r="F239" s="291"/>
    </row>
    <row r="240" spans="1:6" s="1" customFormat="1" ht="12.75">
      <c r="A240" s="287"/>
      <c r="B240" s="288" t="s">
        <v>130</v>
      </c>
      <c r="C240" s="289"/>
      <c r="D240" s="290"/>
      <c r="E240" s="291"/>
      <c r="F240" s="291"/>
    </row>
    <row r="241" spans="1:6" s="1" customFormat="1" ht="12">
      <c r="A241" s="287"/>
      <c r="B241" s="285"/>
      <c r="C241" s="289"/>
      <c r="D241" s="290"/>
      <c r="E241" s="291"/>
      <c r="F241" s="291"/>
    </row>
    <row r="242" spans="1:9" s="44" customFormat="1" ht="48">
      <c r="A242" s="66">
        <v>8</v>
      </c>
      <c r="B242" s="312" t="s">
        <v>155</v>
      </c>
      <c r="C242" s="33"/>
      <c r="D242" s="180"/>
      <c r="E242" s="208"/>
      <c r="F242" s="195"/>
      <c r="G242" s="247"/>
      <c r="H242" s="9"/>
      <c r="I242" s="3"/>
    </row>
    <row r="243" spans="1:9" s="44" customFormat="1" ht="12.75">
      <c r="A243" s="66"/>
      <c r="B243" s="8" t="s">
        <v>156</v>
      </c>
      <c r="C243" s="12" t="s">
        <v>38</v>
      </c>
      <c r="D243" s="113">
        <v>30</v>
      </c>
      <c r="E243" s="269">
        <v>0</v>
      </c>
      <c r="F243" s="191">
        <f>D243*E243</f>
        <v>0</v>
      </c>
      <c r="G243" s="247"/>
      <c r="H243" s="9"/>
      <c r="I243" s="3"/>
    </row>
    <row r="244" spans="1:9" s="44" customFormat="1" ht="12.75">
      <c r="A244" s="66"/>
      <c r="B244" s="8"/>
      <c r="C244" s="12"/>
      <c r="D244" s="113"/>
      <c r="E244" s="231"/>
      <c r="F244" s="191"/>
      <c r="G244" s="247"/>
      <c r="H244" s="9"/>
      <c r="I244" s="3"/>
    </row>
    <row r="245" spans="1:9" s="44" customFormat="1" ht="24">
      <c r="A245" s="66">
        <v>9</v>
      </c>
      <c r="B245" s="298" t="s">
        <v>138</v>
      </c>
      <c r="C245" s="12" t="s">
        <v>35</v>
      </c>
      <c r="D245" s="113">
        <v>1</v>
      </c>
      <c r="E245" s="269">
        <v>0</v>
      </c>
      <c r="F245" s="191">
        <f>D245*E245</f>
        <v>0</v>
      </c>
      <c r="G245" s="247"/>
      <c r="H245" s="9"/>
      <c r="I245" s="3"/>
    </row>
    <row r="246" spans="1:9" s="44" customFormat="1" ht="12.75">
      <c r="A246" s="66"/>
      <c r="B246" s="298"/>
      <c r="C246" s="12"/>
      <c r="D246" s="113"/>
      <c r="E246" s="231"/>
      <c r="F246" s="191"/>
      <c r="G246" s="247"/>
      <c r="H246" s="9"/>
      <c r="I246" s="3"/>
    </row>
    <row r="247" spans="1:9" s="44" customFormat="1" ht="24">
      <c r="A247" s="66">
        <v>10</v>
      </c>
      <c r="B247" s="298" t="s">
        <v>137</v>
      </c>
      <c r="C247" s="12" t="s">
        <v>35</v>
      </c>
      <c r="D247" s="113">
        <v>1</v>
      </c>
      <c r="E247" s="269">
        <v>0</v>
      </c>
      <c r="F247" s="191">
        <f>D247*E247</f>
        <v>0</v>
      </c>
      <c r="G247" s="247"/>
      <c r="H247" s="9"/>
      <c r="I247" s="3"/>
    </row>
    <row r="248" spans="1:9" s="44" customFormat="1" ht="12.75">
      <c r="A248" s="171"/>
      <c r="B248" s="96"/>
      <c r="C248" s="60"/>
      <c r="D248" s="142"/>
      <c r="E248" s="231"/>
      <c r="F248" s="191"/>
      <c r="G248" s="247"/>
      <c r="H248" s="9"/>
      <c r="I248" s="3"/>
    </row>
    <row r="249" spans="1:9" s="23" customFormat="1" ht="12.75">
      <c r="A249" s="84"/>
      <c r="B249" s="69" t="str">
        <f>CONCATENATE("SKUPAJ:  ",B208)</f>
        <v>SKUPAJ:  X. PROMETNA SIGNALIZACIJA</v>
      </c>
      <c r="C249" s="70"/>
      <c r="D249" s="143"/>
      <c r="E249" s="210"/>
      <c r="F249" s="193">
        <f>SUM(F208:F248)</f>
        <v>0</v>
      </c>
      <c r="G249" s="245"/>
      <c r="H249" s="28"/>
      <c r="I249" s="24"/>
    </row>
    <row r="250" spans="1:9" s="23" customFormat="1" ht="12.75">
      <c r="A250" s="84"/>
      <c r="B250" s="68"/>
      <c r="C250" s="14"/>
      <c r="D250" s="140"/>
      <c r="E250" s="116"/>
      <c r="F250" s="198"/>
      <c r="G250" s="245"/>
      <c r="H250" s="28"/>
      <c r="I250" s="24"/>
    </row>
    <row r="251" spans="1:9" s="23" customFormat="1" ht="12.75">
      <c r="A251" s="84"/>
      <c r="B251" s="89" t="s">
        <v>95</v>
      </c>
      <c r="C251" s="14"/>
      <c r="D251" s="140"/>
      <c r="E251" s="116"/>
      <c r="F251" s="198"/>
      <c r="G251" s="245"/>
      <c r="H251" s="28"/>
      <c r="I251" s="24"/>
    </row>
    <row r="252" spans="1:9" s="23" customFormat="1" ht="12.75">
      <c r="A252" s="84"/>
      <c r="B252" s="68"/>
      <c r="C252" s="14"/>
      <c r="D252" s="140"/>
      <c r="E252" s="116"/>
      <c r="F252" s="198"/>
      <c r="G252" s="245"/>
      <c r="H252" s="28"/>
      <c r="I252" s="24"/>
    </row>
    <row r="253" spans="1:9" s="23" customFormat="1" ht="12.75">
      <c r="A253" s="302">
        <v>1</v>
      </c>
      <c r="B253" s="27" t="s">
        <v>78</v>
      </c>
      <c r="C253" s="12" t="s">
        <v>37</v>
      </c>
      <c r="D253" s="58">
        <v>30</v>
      </c>
      <c r="E253" s="274">
        <v>0</v>
      </c>
      <c r="F253" s="115">
        <f>D253*E253</f>
        <v>0</v>
      </c>
      <c r="G253" s="245"/>
      <c r="H253" s="28"/>
      <c r="I253" s="24"/>
    </row>
    <row r="254" spans="1:9" s="23" customFormat="1" ht="12.75">
      <c r="A254" s="64"/>
      <c r="B254" s="260"/>
      <c r="C254" s="56"/>
      <c r="D254" s="56"/>
      <c r="E254" s="56"/>
      <c r="F254" s="119"/>
      <c r="G254" s="245"/>
      <c r="H254" s="28"/>
      <c r="I254" s="24"/>
    </row>
    <row r="255" spans="1:9" s="23" customFormat="1" ht="12.75">
      <c r="A255" s="302">
        <v>2</v>
      </c>
      <c r="B255" s="261" t="s">
        <v>72</v>
      </c>
      <c r="C255" s="262" t="s">
        <v>38</v>
      </c>
      <c r="D255" s="263">
        <v>10</v>
      </c>
      <c r="E255" s="275">
        <v>0</v>
      </c>
      <c r="F255" s="264">
        <f>D255*E255</f>
        <v>0</v>
      </c>
      <c r="G255" s="245"/>
      <c r="H255" s="28"/>
      <c r="I255" s="24"/>
    </row>
    <row r="256" spans="1:9" s="23" customFormat="1" ht="12.75">
      <c r="A256" s="64"/>
      <c r="B256" s="260"/>
      <c r="C256" s="56"/>
      <c r="D256" s="56"/>
      <c r="E256" s="56"/>
      <c r="F256" s="119"/>
      <c r="G256" s="245"/>
      <c r="H256" s="28"/>
      <c r="I256" s="24"/>
    </row>
    <row r="257" spans="1:9" s="23" customFormat="1" ht="12.75">
      <c r="A257" s="302">
        <v>3</v>
      </c>
      <c r="B257" s="27" t="s">
        <v>54</v>
      </c>
      <c r="C257" s="262" t="s">
        <v>37</v>
      </c>
      <c r="D257" s="263">
        <v>30</v>
      </c>
      <c r="E257" s="275">
        <v>0</v>
      </c>
      <c r="F257" s="264">
        <f>D257*E257</f>
        <v>0</v>
      </c>
      <c r="G257" s="245"/>
      <c r="H257" s="28"/>
      <c r="I257" s="24"/>
    </row>
    <row r="258" spans="1:9" s="23" customFormat="1" ht="12.75">
      <c r="A258" s="64"/>
      <c r="B258" s="260"/>
      <c r="C258" s="56"/>
      <c r="D258" s="56"/>
      <c r="E258" s="56"/>
      <c r="F258" s="119"/>
      <c r="G258" s="245"/>
      <c r="H258" s="28"/>
      <c r="I258" s="24"/>
    </row>
    <row r="259" spans="1:9" s="23" customFormat="1" ht="12.75">
      <c r="A259" s="302">
        <v>4</v>
      </c>
      <c r="B259" s="27" t="s">
        <v>64</v>
      </c>
      <c r="C259" s="12" t="s">
        <v>36</v>
      </c>
      <c r="D259" s="58">
        <v>0.5</v>
      </c>
      <c r="E259" s="274">
        <v>0</v>
      </c>
      <c r="F259" s="115">
        <f>D259*E259</f>
        <v>0</v>
      </c>
      <c r="G259" s="245"/>
      <c r="H259" s="28"/>
      <c r="I259" s="24"/>
    </row>
    <row r="260" spans="1:9" s="23" customFormat="1" ht="12.75">
      <c r="A260" s="16"/>
      <c r="B260" s="16"/>
      <c r="C260" s="56"/>
      <c r="D260" s="56"/>
      <c r="E260" s="56"/>
      <c r="F260" s="119"/>
      <c r="G260" s="245"/>
      <c r="H260" s="28"/>
      <c r="I260" s="24"/>
    </row>
    <row r="261" spans="1:9" s="23" customFormat="1" ht="12.75">
      <c r="A261" s="302">
        <v>5</v>
      </c>
      <c r="B261" s="27" t="s">
        <v>74</v>
      </c>
      <c r="C261" s="12" t="s">
        <v>38</v>
      </c>
      <c r="D261" s="58">
        <v>10</v>
      </c>
      <c r="E261" s="274">
        <v>0</v>
      </c>
      <c r="F261" s="115">
        <f>D261*E261</f>
        <v>0</v>
      </c>
      <c r="G261" s="245"/>
      <c r="H261" s="28"/>
      <c r="I261" s="24"/>
    </row>
    <row r="262" spans="1:9" s="23" customFormat="1" ht="12.75">
      <c r="A262" s="64"/>
      <c r="B262" s="260"/>
      <c r="C262" s="56"/>
      <c r="D262" s="56"/>
      <c r="E262" s="56"/>
      <c r="F262" s="119"/>
      <c r="G262" s="245"/>
      <c r="H262" s="28"/>
      <c r="I262" s="24"/>
    </row>
    <row r="263" spans="1:9" s="23" customFormat="1" ht="36">
      <c r="A263" s="302">
        <v>6</v>
      </c>
      <c r="B263" s="27" t="s">
        <v>75</v>
      </c>
      <c r="C263" s="12" t="s">
        <v>36</v>
      </c>
      <c r="D263" s="58">
        <v>18</v>
      </c>
      <c r="E263" s="274">
        <v>0</v>
      </c>
      <c r="F263" s="115">
        <f>D263*E263</f>
        <v>0</v>
      </c>
      <c r="G263" s="245"/>
      <c r="H263" s="28"/>
      <c r="I263" s="24"/>
    </row>
    <row r="264" spans="1:9" s="23" customFormat="1" ht="12.75">
      <c r="A264" s="64"/>
      <c r="B264" s="27"/>
      <c r="C264" s="56"/>
      <c r="D264" s="56"/>
      <c r="E264" s="56"/>
      <c r="F264" s="119"/>
      <c r="G264" s="245"/>
      <c r="H264" s="28"/>
      <c r="I264" s="24"/>
    </row>
    <row r="265" spans="1:9" s="23" customFormat="1" ht="12.75">
      <c r="A265" s="302">
        <v>7</v>
      </c>
      <c r="B265" s="74" t="s">
        <v>73</v>
      </c>
      <c r="C265" s="14" t="s">
        <v>36</v>
      </c>
      <c r="D265" s="57">
        <v>1.8</v>
      </c>
      <c r="E265" s="274">
        <v>0</v>
      </c>
      <c r="F265" s="115">
        <f>D265*E265</f>
        <v>0</v>
      </c>
      <c r="G265" s="245"/>
      <c r="H265" s="28"/>
      <c r="I265" s="24"/>
    </row>
    <row r="266" spans="1:9" s="23" customFormat="1" ht="12.75">
      <c r="A266" s="64"/>
      <c r="B266" s="16"/>
      <c r="C266" s="56"/>
      <c r="D266" s="56"/>
      <c r="E266" s="56"/>
      <c r="F266" s="119"/>
      <c r="G266" s="245"/>
      <c r="H266" s="28"/>
      <c r="I266" s="24"/>
    </row>
    <row r="267" spans="1:9" s="23" customFormat="1" ht="36">
      <c r="A267" s="302">
        <v>8</v>
      </c>
      <c r="B267" s="13" t="s">
        <v>76</v>
      </c>
      <c r="C267" s="14" t="s">
        <v>37</v>
      </c>
      <c r="D267" s="82">
        <v>30</v>
      </c>
      <c r="E267" s="274">
        <v>0</v>
      </c>
      <c r="F267" s="115">
        <f>D267*E267</f>
        <v>0</v>
      </c>
      <c r="G267" s="245"/>
      <c r="H267" s="28"/>
      <c r="I267" s="24"/>
    </row>
    <row r="268" spans="1:9" s="23" customFormat="1" ht="12.75">
      <c r="A268" s="64"/>
      <c r="B268" s="260"/>
      <c r="C268" s="56"/>
      <c r="D268" s="56"/>
      <c r="E268" s="56"/>
      <c r="F268" s="119"/>
      <c r="G268" s="245"/>
      <c r="H268" s="28"/>
      <c r="I268" s="24"/>
    </row>
    <row r="269" spans="1:9" s="23" customFormat="1" ht="48.75">
      <c r="A269" s="302">
        <v>9</v>
      </c>
      <c r="B269" s="258" t="s">
        <v>77</v>
      </c>
      <c r="C269" s="259" t="s">
        <v>36</v>
      </c>
      <c r="D269" s="265">
        <v>10</v>
      </c>
      <c r="E269" s="276">
        <v>0</v>
      </c>
      <c r="F269" s="115">
        <f>D269*E269</f>
        <v>0</v>
      </c>
      <c r="G269" s="245"/>
      <c r="H269" s="28"/>
      <c r="I269" s="24"/>
    </row>
    <row r="270" spans="1:9" s="23" customFormat="1" ht="12.75">
      <c r="A270" s="64"/>
      <c r="B270" s="260"/>
      <c r="C270" s="56"/>
      <c r="D270" s="56"/>
      <c r="E270" s="56"/>
      <c r="F270" s="119"/>
      <c r="G270" s="245"/>
      <c r="H270" s="28"/>
      <c r="I270" s="24"/>
    </row>
    <row r="271" spans="1:9" s="23" customFormat="1" ht="60">
      <c r="A271" s="302">
        <v>10</v>
      </c>
      <c r="B271" s="75" t="s">
        <v>79</v>
      </c>
      <c r="C271" s="76" t="s">
        <v>36</v>
      </c>
      <c r="D271" s="108">
        <v>6</v>
      </c>
      <c r="E271" s="274">
        <v>0</v>
      </c>
      <c r="F271" s="118">
        <f>D271*E271</f>
        <v>0</v>
      </c>
      <c r="G271" s="245"/>
      <c r="H271" s="28"/>
      <c r="I271" s="24"/>
    </row>
    <row r="272" spans="1:9" s="23" customFormat="1" ht="12.75">
      <c r="A272" s="63"/>
      <c r="B272" s="75"/>
      <c r="C272" s="76"/>
      <c r="D272" s="108"/>
      <c r="E272" s="62"/>
      <c r="F272" s="118"/>
      <c r="G272" s="245"/>
      <c r="H272" s="28"/>
      <c r="I272" s="24"/>
    </row>
    <row r="273" spans="1:9" s="23" customFormat="1" ht="24">
      <c r="A273" s="302">
        <v>11</v>
      </c>
      <c r="B273" s="13" t="s">
        <v>80</v>
      </c>
      <c r="C273" s="14" t="s">
        <v>38</v>
      </c>
      <c r="D273" s="57">
        <v>10</v>
      </c>
      <c r="E273" s="274">
        <v>0</v>
      </c>
      <c r="F273" s="115">
        <f>D273*E273</f>
        <v>0</v>
      </c>
      <c r="G273" s="245"/>
      <c r="H273" s="28"/>
      <c r="I273" s="24"/>
    </row>
    <row r="274" spans="1:9" s="23" customFormat="1" ht="12.75">
      <c r="A274" s="63"/>
      <c r="B274" s="75"/>
      <c r="C274" s="76"/>
      <c r="D274" s="108"/>
      <c r="E274" s="62"/>
      <c r="F274" s="118"/>
      <c r="G274" s="245"/>
      <c r="H274" s="28"/>
      <c r="I274" s="24"/>
    </row>
    <row r="275" spans="1:9" s="23" customFormat="1" ht="24">
      <c r="A275" s="302">
        <v>12</v>
      </c>
      <c r="B275" s="8" t="s">
        <v>81</v>
      </c>
      <c r="C275" s="76" t="s">
        <v>37</v>
      </c>
      <c r="D275" s="60">
        <v>10</v>
      </c>
      <c r="E275" s="272">
        <v>0</v>
      </c>
      <c r="F275" s="115">
        <f>D275*E275</f>
        <v>0</v>
      </c>
      <c r="G275" s="245"/>
      <c r="H275" s="28"/>
      <c r="I275" s="24"/>
    </row>
    <row r="276" spans="1:9" s="23" customFormat="1" ht="12.75">
      <c r="A276" s="64"/>
      <c r="B276" s="8"/>
      <c r="C276" s="76"/>
      <c r="D276" s="60"/>
      <c r="E276" s="12"/>
      <c r="F276" s="115"/>
      <c r="G276" s="245"/>
      <c r="H276" s="28"/>
      <c r="I276" s="24"/>
    </row>
    <row r="277" spans="1:9" s="23" customFormat="1" ht="36">
      <c r="A277" s="302">
        <v>13</v>
      </c>
      <c r="B277" s="13" t="s">
        <v>82</v>
      </c>
      <c r="C277" s="14" t="s">
        <v>37</v>
      </c>
      <c r="D277" s="57">
        <v>15</v>
      </c>
      <c r="E277" s="274">
        <v>0</v>
      </c>
      <c r="F277" s="115">
        <f>D277*E277</f>
        <v>0</v>
      </c>
      <c r="G277" s="245"/>
      <c r="H277" s="28"/>
      <c r="I277" s="24"/>
    </row>
    <row r="278" spans="1:9" s="23" customFormat="1" ht="12.75">
      <c r="A278" s="64"/>
      <c r="B278" s="13"/>
      <c r="C278" s="14"/>
      <c r="D278" s="57"/>
      <c r="E278" s="241"/>
      <c r="F278" s="115"/>
      <c r="G278" s="245"/>
      <c r="H278" s="28"/>
      <c r="I278" s="24"/>
    </row>
    <row r="279" spans="1:9" s="23" customFormat="1" ht="12.75">
      <c r="A279" s="302">
        <v>14</v>
      </c>
      <c r="B279" s="13" t="s">
        <v>144</v>
      </c>
      <c r="C279" s="14" t="s">
        <v>38</v>
      </c>
      <c r="D279" s="57">
        <v>15</v>
      </c>
      <c r="E279" s="274">
        <v>0</v>
      </c>
      <c r="F279" s="115">
        <f>D279*E279</f>
        <v>0</v>
      </c>
      <c r="G279" s="245"/>
      <c r="H279" s="28"/>
      <c r="I279" s="24"/>
    </row>
    <row r="280" spans="1:9" s="23" customFormat="1" ht="12.75">
      <c r="A280" s="64"/>
      <c r="B280" s="13"/>
      <c r="C280" s="14"/>
      <c r="D280" s="57"/>
      <c r="E280" s="241"/>
      <c r="F280" s="115"/>
      <c r="G280" s="245"/>
      <c r="H280" s="28"/>
      <c r="I280" s="24"/>
    </row>
    <row r="281" spans="1:9" s="23" customFormat="1" ht="12.75">
      <c r="A281" s="302">
        <v>15</v>
      </c>
      <c r="B281" s="13" t="s">
        <v>145</v>
      </c>
      <c r="C281" s="14" t="s">
        <v>38</v>
      </c>
      <c r="D281" s="57">
        <v>10</v>
      </c>
      <c r="E281" s="274">
        <v>0</v>
      </c>
      <c r="F281" s="115">
        <f>D281*E281</f>
        <v>0</v>
      </c>
      <c r="G281" s="245"/>
      <c r="H281" s="28"/>
      <c r="I281" s="24"/>
    </row>
    <row r="282" spans="1:9" s="23" customFormat="1" ht="12.75">
      <c r="A282" s="84"/>
      <c r="B282" s="68"/>
      <c r="C282" s="14"/>
      <c r="D282" s="140"/>
      <c r="E282" s="116"/>
      <c r="F282" s="198"/>
      <c r="G282" s="245"/>
      <c r="H282" s="28"/>
      <c r="I282" s="24"/>
    </row>
    <row r="283" spans="1:9" s="23" customFormat="1" ht="12.75">
      <c r="A283" s="84"/>
      <c r="B283" s="69" t="str">
        <f>CONCATENATE("SKUPAJ:  ",B262)</f>
        <v>SKUPAJ:  </v>
      </c>
      <c r="C283" s="70"/>
      <c r="D283" s="143"/>
      <c r="E283" s="210"/>
      <c r="F283" s="193">
        <f>SUM(F253:F282)</f>
        <v>0</v>
      </c>
      <c r="G283" s="245"/>
      <c r="H283" s="28"/>
      <c r="I283" s="24"/>
    </row>
    <row r="284" spans="1:9" s="23" customFormat="1" ht="12.75">
      <c r="A284" s="84"/>
      <c r="B284" s="68"/>
      <c r="C284" s="14"/>
      <c r="D284" s="140"/>
      <c r="E284" s="116"/>
      <c r="F284" s="198"/>
      <c r="G284" s="245"/>
      <c r="H284" s="28"/>
      <c r="I284" s="24"/>
    </row>
    <row r="285" spans="1:9" s="23" customFormat="1" ht="12.75">
      <c r="A285" s="65"/>
      <c r="B285" s="45" t="s">
        <v>9</v>
      </c>
      <c r="C285" s="46"/>
      <c r="D285" s="175"/>
      <c r="E285" s="217"/>
      <c r="F285" s="200"/>
      <c r="G285" s="245"/>
      <c r="H285" s="28"/>
      <c r="I285" s="24"/>
    </row>
    <row r="286" spans="1:9" s="23" customFormat="1" ht="12.75">
      <c r="A286" s="67"/>
      <c r="B286" s="42"/>
      <c r="C286" s="47"/>
      <c r="D286" s="176"/>
      <c r="E286" s="218"/>
      <c r="F286" s="200"/>
      <c r="G286" s="245"/>
      <c r="H286" s="28"/>
      <c r="I286" s="24"/>
    </row>
    <row r="287" spans="1:9" s="23" customFormat="1" ht="84.75">
      <c r="A287" s="125">
        <v>1</v>
      </c>
      <c r="B287" s="266" t="s">
        <v>7</v>
      </c>
      <c r="C287" s="90" t="s">
        <v>44</v>
      </c>
      <c r="D287" s="61">
        <v>25</v>
      </c>
      <c r="E287" s="277">
        <v>0</v>
      </c>
      <c r="F287" s="201">
        <f>D287*E287</f>
        <v>0</v>
      </c>
      <c r="G287" s="245"/>
      <c r="H287" s="28"/>
      <c r="I287" s="24"/>
    </row>
    <row r="288" spans="1:9" s="23" customFormat="1" ht="12.75">
      <c r="A288" s="77"/>
      <c r="B288" s="105"/>
      <c r="C288" s="33"/>
      <c r="D288" s="181"/>
      <c r="E288" s="219"/>
      <c r="F288" s="201"/>
      <c r="G288" s="245"/>
      <c r="H288" s="28"/>
      <c r="I288" s="24"/>
    </row>
    <row r="289" spans="1:9" s="23" customFormat="1" ht="84">
      <c r="A289" s="77">
        <v>2</v>
      </c>
      <c r="B289" s="309" t="s">
        <v>151</v>
      </c>
      <c r="C289" s="90" t="s">
        <v>44</v>
      </c>
      <c r="D289" s="61">
        <v>40</v>
      </c>
      <c r="E289" s="277">
        <v>0</v>
      </c>
      <c r="F289" s="201">
        <f>D289*E289</f>
        <v>0</v>
      </c>
      <c r="G289" s="245"/>
      <c r="H289" s="28"/>
      <c r="I289" s="24"/>
    </row>
    <row r="290" spans="1:9" s="23" customFormat="1" ht="12.75">
      <c r="A290" s="77"/>
      <c r="B290" s="105"/>
      <c r="C290" s="33"/>
      <c r="D290" s="181"/>
      <c r="E290" s="219"/>
      <c r="F290" s="201"/>
      <c r="G290" s="245"/>
      <c r="H290" s="28"/>
      <c r="I290" s="24"/>
    </row>
    <row r="291" spans="1:9" s="23" customFormat="1" ht="60.75">
      <c r="A291" s="77">
        <v>3</v>
      </c>
      <c r="B291" s="310" t="s">
        <v>152</v>
      </c>
      <c r="C291" s="33"/>
      <c r="D291" s="181"/>
      <c r="E291" s="219"/>
      <c r="F291" s="201"/>
      <c r="G291" s="245"/>
      <c r="H291" s="28"/>
      <c r="I291" s="24"/>
    </row>
    <row r="292" spans="1:9" s="23" customFormat="1" ht="72.75">
      <c r="A292" s="77"/>
      <c r="B292" s="310" t="s">
        <v>153</v>
      </c>
      <c r="G292" s="245"/>
      <c r="H292" s="28"/>
      <c r="I292" s="24"/>
    </row>
    <row r="293" spans="1:9" s="23" customFormat="1" ht="63.75">
      <c r="A293" s="77"/>
      <c r="B293" s="311" t="s">
        <v>154</v>
      </c>
      <c r="C293" s="90" t="s">
        <v>35</v>
      </c>
      <c r="D293" s="61">
        <v>1</v>
      </c>
      <c r="E293" s="277">
        <v>0</v>
      </c>
      <c r="F293" s="201">
        <f>D293*E293</f>
        <v>0</v>
      </c>
      <c r="G293" s="245"/>
      <c r="H293" s="28"/>
      <c r="I293" s="24"/>
    </row>
    <row r="294" spans="1:9" s="23" customFormat="1" ht="12.75">
      <c r="A294" s="77"/>
      <c r="C294" s="33"/>
      <c r="D294" s="181"/>
      <c r="E294" s="219"/>
      <c r="F294" s="201"/>
      <c r="G294" s="245"/>
      <c r="H294" s="28"/>
      <c r="I294" s="24"/>
    </row>
    <row r="295" spans="1:9" s="23" customFormat="1" ht="60">
      <c r="A295" s="77">
        <v>4</v>
      </c>
      <c r="B295" s="42" t="s">
        <v>8</v>
      </c>
      <c r="C295" s="43"/>
      <c r="D295" s="78"/>
      <c r="E295" s="219"/>
      <c r="F295" s="201"/>
      <c r="G295" s="245"/>
      <c r="H295" s="28"/>
      <c r="I295" s="24"/>
    </row>
    <row r="296" spans="1:9" s="23" customFormat="1" ht="12.75">
      <c r="A296" s="79"/>
      <c r="B296" s="42" t="s">
        <v>53</v>
      </c>
      <c r="C296" s="33" t="s">
        <v>19</v>
      </c>
      <c r="D296" s="181">
        <v>0.05</v>
      </c>
      <c r="E296" s="219"/>
      <c r="F296" s="201">
        <v>0</v>
      </c>
      <c r="G296" s="245"/>
      <c r="H296" s="28"/>
      <c r="I296" s="24"/>
    </row>
    <row r="297" spans="1:9" s="23" customFormat="1" ht="12.75">
      <c r="A297" s="79"/>
      <c r="B297" s="42"/>
      <c r="C297" s="80"/>
      <c r="D297" s="177"/>
      <c r="E297" s="219"/>
      <c r="F297" s="201"/>
      <c r="G297" s="245"/>
      <c r="H297" s="28"/>
      <c r="I297" s="24"/>
    </row>
    <row r="298" spans="1:9" s="23" customFormat="1" ht="12.75">
      <c r="A298" s="65"/>
      <c r="B298" s="69" t="str">
        <f>CONCATENATE("SKUPAJ:  ",B285)</f>
        <v>SKUPAJ:  XI ZAKLJUČNA IN OSTALA DELA</v>
      </c>
      <c r="C298" s="72"/>
      <c r="D298" s="178"/>
      <c r="E298" s="220"/>
      <c r="F298" s="182">
        <f>SUM(F287:F297)</f>
        <v>0</v>
      </c>
      <c r="G298" s="245"/>
      <c r="H298" s="28"/>
      <c r="I298" s="24"/>
    </row>
    <row r="299" spans="1:9" s="23" customFormat="1" ht="12.75">
      <c r="A299" s="65"/>
      <c r="B299" s="68"/>
      <c r="C299" s="46"/>
      <c r="D299" s="175"/>
      <c r="E299" s="217"/>
      <c r="F299" s="667"/>
      <c r="G299" s="245"/>
      <c r="H299" s="28"/>
      <c r="I299" s="24"/>
    </row>
    <row r="300" spans="1:9" s="23" customFormat="1" ht="12.75">
      <c r="A300" s="65"/>
      <c r="B300" s="68"/>
      <c r="C300" s="46"/>
      <c r="D300" s="175"/>
      <c r="E300" s="217"/>
      <c r="F300" s="667"/>
      <c r="G300" s="245"/>
      <c r="H300" s="28"/>
      <c r="I300" s="24"/>
    </row>
    <row r="301" spans="1:9" s="23" customFormat="1" ht="12.75">
      <c r="A301" s="65"/>
      <c r="B301" s="68"/>
      <c r="C301" s="46"/>
      <c r="D301" s="175"/>
      <c r="E301" s="217"/>
      <c r="F301" s="667"/>
      <c r="G301" s="245"/>
      <c r="H301" s="28"/>
      <c r="I301" s="24"/>
    </row>
    <row r="302" spans="1:9" s="23" customFormat="1" ht="12.75">
      <c r="A302" s="65"/>
      <c r="B302" s="68"/>
      <c r="C302" s="46"/>
      <c r="D302" s="175"/>
      <c r="E302" s="217"/>
      <c r="F302" s="667"/>
      <c r="G302" s="245"/>
      <c r="H302" s="28"/>
      <c r="I302" s="24"/>
    </row>
    <row r="303" spans="1:9" s="23" customFormat="1" ht="12.75">
      <c r="A303" s="65"/>
      <c r="B303" s="68"/>
      <c r="C303" s="46"/>
      <c r="D303" s="175"/>
      <c r="E303" s="217"/>
      <c r="F303" s="667"/>
      <c r="G303" s="245"/>
      <c r="H303" s="28"/>
      <c r="I303" s="24"/>
    </row>
    <row r="304" spans="1:9" s="23" customFormat="1" ht="12.75">
      <c r="A304" s="65"/>
      <c r="B304" s="68"/>
      <c r="C304" s="46"/>
      <c r="D304" s="175"/>
      <c r="E304" s="217"/>
      <c r="F304" s="667"/>
      <c r="G304" s="245"/>
      <c r="H304" s="28"/>
      <c r="I304" s="24"/>
    </row>
    <row r="305" spans="1:9" s="23" customFormat="1" ht="12.75">
      <c r="A305" s="65"/>
      <c r="B305" s="68"/>
      <c r="C305" s="46"/>
      <c r="D305" s="175"/>
      <c r="E305" s="217"/>
      <c r="F305" s="667"/>
      <c r="G305" s="245"/>
      <c r="H305" s="28"/>
      <c r="I305" s="24"/>
    </row>
    <row r="306" spans="1:9" s="23" customFormat="1" ht="12.75">
      <c r="A306" s="65"/>
      <c r="B306" s="68"/>
      <c r="C306" s="46"/>
      <c r="D306" s="175"/>
      <c r="E306" s="217"/>
      <c r="F306" s="667"/>
      <c r="G306" s="245"/>
      <c r="H306" s="28"/>
      <c r="I306" s="24"/>
    </row>
    <row r="307" spans="1:9" s="23" customFormat="1" ht="12.75">
      <c r="A307" s="65"/>
      <c r="B307" s="68"/>
      <c r="C307" s="46"/>
      <c r="D307" s="175"/>
      <c r="E307" s="217"/>
      <c r="F307" s="667"/>
      <c r="G307" s="245"/>
      <c r="H307" s="28"/>
      <c r="I307" s="24"/>
    </row>
    <row r="308" spans="1:9" s="23" customFormat="1" ht="12.75">
      <c r="A308" s="65"/>
      <c r="B308" s="68"/>
      <c r="C308" s="46"/>
      <c r="D308" s="175"/>
      <c r="E308" s="217"/>
      <c r="F308" s="667"/>
      <c r="G308" s="245"/>
      <c r="H308" s="28"/>
      <c r="I308" s="24"/>
    </row>
    <row r="309" spans="1:9" s="23" customFormat="1" ht="12.75">
      <c r="A309" s="65"/>
      <c r="B309" s="68"/>
      <c r="C309" s="46"/>
      <c r="D309" s="175"/>
      <c r="E309" s="217"/>
      <c r="F309" s="667"/>
      <c r="G309" s="245"/>
      <c r="H309" s="28"/>
      <c r="I309" s="24"/>
    </row>
    <row r="310" spans="1:9" s="23" customFormat="1" ht="12.75">
      <c r="A310" s="65"/>
      <c r="B310" s="68"/>
      <c r="C310" s="46"/>
      <c r="D310" s="175"/>
      <c r="E310" s="217"/>
      <c r="F310" s="667"/>
      <c r="G310" s="245"/>
      <c r="H310" s="28"/>
      <c r="I310" s="24"/>
    </row>
    <row r="311" spans="1:9" s="23" customFormat="1" ht="12.75">
      <c r="A311" s="65"/>
      <c r="B311" s="68"/>
      <c r="C311" s="46"/>
      <c r="D311" s="175"/>
      <c r="E311" s="217"/>
      <c r="F311" s="667"/>
      <c r="G311" s="245"/>
      <c r="H311" s="28"/>
      <c r="I311" s="24"/>
    </row>
    <row r="312" spans="1:9" s="23" customFormat="1" ht="12.75">
      <c r="A312" s="65"/>
      <c r="B312" s="68"/>
      <c r="C312" s="46"/>
      <c r="D312" s="175"/>
      <c r="E312" s="217"/>
      <c r="F312" s="667"/>
      <c r="G312" s="245"/>
      <c r="H312" s="28"/>
      <c r="I312" s="24"/>
    </row>
    <row r="313" spans="1:9" s="23" customFormat="1" ht="12.75">
      <c r="A313" s="66"/>
      <c r="B313" s="8"/>
      <c r="C313" s="12"/>
      <c r="D313" s="58"/>
      <c r="E313" s="116"/>
      <c r="F313" s="115"/>
      <c r="G313" s="245"/>
      <c r="H313" s="28"/>
      <c r="I313" s="24"/>
    </row>
    <row r="314" spans="1:9" ht="12.75">
      <c r="A314" s="172" t="s">
        <v>34</v>
      </c>
      <c r="H314" s="22"/>
      <c r="I314" s="24"/>
    </row>
    <row r="315" spans="1:9" s="55" customFormat="1" ht="14.25" thickBot="1">
      <c r="A315" s="172" t="s">
        <v>34</v>
      </c>
      <c r="B315" s="126" t="s">
        <v>0</v>
      </c>
      <c r="C315" s="127"/>
      <c r="D315" s="150"/>
      <c r="E315" s="221"/>
      <c r="F315" s="189">
        <f>IF(B315="REKAPITULACIJA",+SUM(F$1:F313),IF(E315=" ","",+D315*E315))</f>
        <v>0</v>
      </c>
      <c r="G315" s="84"/>
      <c r="H315" s="22"/>
      <c r="I315" s="24"/>
    </row>
    <row r="316" spans="1:9" ht="13.5">
      <c r="A316" s="173"/>
      <c r="B316" s="48" t="str">
        <f>+B10</f>
        <v>I. PRIPRAVLJALNA DELA</v>
      </c>
      <c r="C316" s="99" t="s">
        <v>33</v>
      </c>
      <c r="D316" s="151" t="s">
        <v>34</v>
      </c>
      <c r="E316" s="222" t="s">
        <v>33</v>
      </c>
      <c r="F316" s="229">
        <f>+F36</f>
        <v>0</v>
      </c>
      <c r="G316" s="84"/>
      <c r="H316" s="22"/>
      <c r="I316" s="19"/>
    </row>
    <row r="317" spans="1:9" ht="13.5">
      <c r="A317" s="173"/>
      <c r="B317" s="49" t="str">
        <f>+B38</f>
        <v>II. GEODETSKA DELA</v>
      </c>
      <c r="C317" s="100" t="s">
        <v>33</v>
      </c>
      <c r="D317" s="152" t="s">
        <v>34</v>
      </c>
      <c r="E317" s="223" t="s">
        <v>33</v>
      </c>
      <c r="F317" s="203">
        <f>+F50</f>
        <v>0</v>
      </c>
      <c r="G317" s="84"/>
      <c r="H317" s="22"/>
      <c r="I317" s="19"/>
    </row>
    <row r="318" spans="1:7" ht="13.5">
      <c r="A318" s="172"/>
      <c r="B318" s="49" t="str">
        <f>+B52</f>
        <v>III. ZEMELJSKA DELA</v>
      </c>
      <c r="C318" s="50"/>
      <c r="D318" s="152"/>
      <c r="E318" s="223"/>
      <c r="F318" s="203">
        <f>+F69</f>
        <v>0</v>
      </c>
      <c r="G318" s="84"/>
    </row>
    <row r="319" spans="1:9" s="55" customFormat="1" ht="13.5">
      <c r="A319" s="173"/>
      <c r="B319" s="49" t="str">
        <f>+B71</f>
        <v>IV. ZGORNJI USTROJ</v>
      </c>
      <c r="C319" s="50"/>
      <c r="D319" s="152"/>
      <c r="E319" s="223"/>
      <c r="F319" s="203">
        <f>+F78</f>
        <v>0</v>
      </c>
      <c r="G319" s="84"/>
      <c r="I319" s="20"/>
    </row>
    <row r="320" spans="1:7" ht="13.5">
      <c r="A320" s="172"/>
      <c r="B320" s="49" t="str">
        <f>+B80</f>
        <v>V. ASFALTERSKA DELA</v>
      </c>
      <c r="C320" s="50"/>
      <c r="D320" s="152"/>
      <c r="E320" s="223"/>
      <c r="F320" s="203">
        <f>+F100</f>
        <v>0</v>
      </c>
      <c r="G320" s="84"/>
    </row>
    <row r="321" spans="1:7" ht="13.5">
      <c r="A321" s="172"/>
      <c r="B321" s="49" t="str">
        <f>+B102</f>
        <v>VI. ZIDARSKA DELA</v>
      </c>
      <c r="C321" s="50"/>
      <c r="D321" s="152"/>
      <c r="E321" s="223"/>
      <c r="F321" s="203">
        <f>+F110</f>
        <v>0</v>
      </c>
      <c r="G321" s="84"/>
    </row>
    <row r="322" spans="1:9" s="55" customFormat="1" ht="13.5">
      <c r="A322" s="172"/>
      <c r="B322" s="49" t="str">
        <f>+B112</f>
        <v>VII. ZIDOVI</v>
      </c>
      <c r="C322" s="50"/>
      <c r="D322" s="152"/>
      <c r="E322" s="223"/>
      <c r="F322" s="203">
        <f>+F132</f>
        <v>0</v>
      </c>
      <c r="G322" s="84"/>
      <c r="I322" s="20"/>
    </row>
    <row r="323" spans="1:7" ht="13.5">
      <c r="A323" s="172"/>
      <c r="B323" s="49" t="str">
        <f>+B134</f>
        <v>VIII. METEORNA KANALIZACIJA</v>
      </c>
      <c r="C323" s="50"/>
      <c r="D323" s="152"/>
      <c r="E323" s="223"/>
      <c r="F323" s="230">
        <f>+F200</f>
        <v>0</v>
      </c>
      <c r="G323" s="84"/>
    </row>
    <row r="324" spans="1:9" s="55" customFormat="1" ht="13.5">
      <c r="A324" s="172"/>
      <c r="B324" s="49" t="str">
        <f>+B202</f>
        <v>XI. HORTIKULTURA</v>
      </c>
      <c r="C324" s="50"/>
      <c r="D324" s="152"/>
      <c r="E324" s="223"/>
      <c r="F324" s="203">
        <f>+F206</f>
        <v>0</v>
      </c>
      <c r="G324" s="84"/>
      <c r="I324" s="20"/>
    </row>
    <row r="325" spans="1:7" ht="13.5">
      <c r="A325" s="173"/>
      <c r="B325" s="49" t="str">
        <f>+B208</f>
        <v>X. PROMETNA SIGNALIZACIJA</v>
      </c>
      <c r="C325" s="50"/>
      <c r="D325" s="152"/>
      <c r="E325" s="223"/>
      <c r="F325" s="203">
        <f>+F249</f>
        <v>0</v>
      </c>
      <c r="G325" s="84"/>
    </row>
    <row r="326" spans="1:9" s="55" customFormat="1" ht="13.5">
      <c r="A326" s="172"/>
      <c r="B326" s="49" t="str">
        <f>+B251</f>
        <v>XI. UREDITEV DOSTOPOV</v>
      </c>
      <c r="C326" s="50"/>
      <c r="D326" s="152"/>
      <c r="E326" s="223"/>
      <c r="F326" s="203">
        <f>+F283</f>
        <v>0</v>
      </c>
      <c r="G326" s="84"/>
      <c r="I326" s="20"/>
    </row>
    <row r="327" spans="1:7" ht="14.25" thickBot="1">
      <c r="A327" s="172"/>
      <c r="B327" s="179" t="str">
        <f>+B285</f>
        <v>XI ZAKLJUČNA IN OSTALA DELA</v>
      </c>
      <c r="C327" s="14"/>
      <c r="D327" s="140"/>
      <c r="E327" s="224"/>
      <c r="F327" s="204">
        <f>+F298</f>
        <v>0</v>
      </c>
      <c r="G327" s="84"/>
    </row>
    <row r="328" spans="1:9" s="55" customFormat="1" ht="14.25" thickBot="1">
      <c r="A328" s="173"/>
      <c r="B328" s="101" t="s">
        <v>42</v>
      </c>
      <c r="C328" s="102" t="s">
        <v>33</v>
      </c>
      <c r="D328" s="153" t="s">
        <v>34</v>
      </c>
      <c r="E328" s="225" t="s">
        <v>33</v>
      </c>
      <c r="F328" s="205">
        <f>SUM(F316:F327)</f>
        <v>0</v>
      </c>
      <c r="G328" s="252">
        <f>SUM(F10:F315)/2</f>
        <v>0</v>
      </c>
      <c r="I328" s="20"/>
    </row>
    <row r="329" spans="1:7" ht="13.5">
      <c r="A329" s="172"/>
      <c r="B329" s="53"/>
      <c r="C329" s="54"/>
      <c r="D329" s="154"/>
      <c r="E329" s="226"/>
      <c r="F329" s="207"/>
      <c r="G329" s="233"/>
    </row>
    <row r="330" spans="1:9" s="55" customFormat="1" ht="13.5">
      <c r="A330" s="173"/>
      <c r="B330" s="51"/>
      <c r="C330" s="52"/>
      <c r="D330" s="155"/>
      <c r="E330" s="227"/>
      <c r="F330" s="206"/>
      <c r="G330" s="253"/>
      <c r="I330" s="20"/>
    </row>
    <row r="331" spans="1:7" ht="13.5">
      <c r="A331" s="172"/>
      <c r="B331" s="51"/>
      <c r="C331" s="52"/>
      <c r="D331" s="155"/>
      <c r="E331" s="227"/>
      <c r="F331" s="206"/>
      <c r="G331" s="253"/>
    </row>
    <row r="332" spans="1:9" s="55" customFormat="1" ht="13.5">
      <c r="A332" s="173"/>
      <c r="B332" s="53"/>
      <c r="C332" s="54"/>
      <c r="D332" s="154"/>
      <c r="E332" s="226"/>
      <c r="F332" s="234">
        <f>+F328*1.3</f>
        <v>0</v>
      </c>
      <c r="G332" s="233" t="s">
        <v>94</v>
      </c>
      <c r="I332" s="20"/>
    </row>
    <row r="333" spans="1:7" ht="13.5">
      <c r="A333" s="172"/>
      <c r="B333" s="51"/>
      <c r="C333" s="52"/>
      <c r="D333" s="155"/>
      <c r="E333" s="227"/>
      <c r="F333" s="206"/>
      <c r="G333" s="206">
        <f>+F332/D76</f>
        <v>0</v>
      </c>
    </row>
    <row r="334" spans="1:9" s="55" customFormat="1" ht="13.5">
      <c r="A334" s="173"/>
      <c r="B334" s="53"/>
      <c r="C334" s="54"/>
      <c r="D334" s="154"/>
      <c r="E334" s="226"/>
      <c r="F334" s="207"/>
      <c r="G334" s="233"/>
      <c r="I334" s="20"/>
    </row>
    <row r="335" spans="1:7" ht="13.5">
      <c r="A335" s="172"/>
      <c r="B335" s="51"/>
      <c r="C335" s="52"/>
      <c r="D335" s="155"/>
      <c r="E335" s="227"/>
      <c r="F335" s="206"/>
      <c r="G335" s="253"/>
    </row>
    <row r="336" spans="1:9" s="55" customFormat="1" ht="13.5">
      <c r="A336" s="173"/>
      <c r="B336" s="53"/>
      <c r="C336" s="54"/>
      <c r="D336" s="154"/>
      <c r="E336" s="226"/>
      <c r="F336" s="207"/>
      <c r="G336" s="233"/>
      <c r="I336" s="20"/>
    </row>
    <row r="337" spans="1:7" ht="13.5">
      <c r="A337" s="172"/>
      <c r="B337" s="51"/>
      <c r="C337" s="52"/>
      <c r="D337" s="155"/>
      <c r="E337" s="227"/>
      <c r="F337" s="206"/>
      <c r="G337" s="253"/>
    </row>
    <row r="338" spans="1:9" s="55" customFormat="1" ht="13.5">
      <c r="A338" s="173"/>
      <c r="B338" s="53"/>
      <c r="C338" s="54"/>
      <c r="D338" s="154"/>
      <c r="E338" s="226"/>
      <c r="F338" s="207"/>
      <c r="G338" s="233"/>
      <c r="I338" s="20"/>
    </row>
    <row r="339" spans="1:7" ht="13.5">
      <c r="A339" s="172"/>
      <c r="B339" s="51"/>
      <c r="C339" s="52"/>
      <c r="D339" s="155"/>
      <c r="E339" s="227"/>
      <c r="F339" s="206"/>
      <c r="G339" s="253"/>
    </row>
    <row r="340" spans="1:9" s="55" customFormat="1" ht="13.5">
      <c r="A340" s="173"/>
      <c r="B340" s="53"/>
      <c r="C340" s="54"/>
      <c r="D340" s="154"/>
      <c r="E340" s="226"/>
      <c r="F340" s="207"/>
      <c r="G340" s="233"/>
      <c r="I340" s="20"/>
    </row>
    <row r="341" spans="1:7" ht="13.5">
      <c r="A341" s="172"/>
      <c r="B341" s="51"/>
      <c r="C341" s="52"/>
      <c r="D341" s="155"/>
      <c r="E341" s="227"/>
      <c r="F341" s="206"/>
      <c r="G341" s="253"/>
    </row>
    <row r="342" spans="1:9" s="55" customFormat="1" ht="13.5">
      <c r="A342" s="173"/>
      <c r="B342" s="53"/>
      <c r="C342" s="54"/>
      <c r="D342" s="154"/>
      <c r="E342" s="226"/>
      <c r="F342" s="207"/>
      <c r="G342" s="233"/>
      <c r="I342" s="20"/>
    </row>
    <row r="343" spans="1:7" ht="13.5">
      <c r="A343" s="172"/>
      <c r="B343" s="51"/>
      <c r="C343" s="52"/>
      <c r="D343" s="155"/>
      <c r="E343" s="227"/>
      <c r="F343" s="206"/>
      <c r="G343" s="253"/>
    </row>
    <row r="344" spans="1:9" s="55" customFormat="1" ht="13.5">
      <c r="A344" s="173"/>
      <c r="B344" s="53"/>
      <c r="C344" s="54"/>
      <c r="D344" s="154"/>
      <c r="E344" s="226"/>
      <c r="F344" s="207"/>
      <c r="G344" s="233"/>
      <c r="I344" s="20"/>
    </row>
    <row r="345" spans="1:7" ht="13.5">
      <c r="A345" s="172"/>
      <c r="B345" s="51"/>
      <c r="C345" s="52"/>
      <c r="D345" s="155"/>
      <c r="E345" s="227"/>
      <c r="F345" s="206"/>
      <c r="G345" s="253"/>
    </row>
    <row r="346" spans="1:9" s="55" customFormat="1" ht="13.5">
      <c r="A346" s="173"/>
      <c r="B346" s="53"/>
      <c r="C346" s="54"/>
      <c r="D346" s="154"/>
      <c r="E346" s="226"/>
      <c r="F346" s="207"/>
      <c r="G346" s="233"/>
      <c r="I346" s="20"/>
    </row>
    <row r="347" spans="1:7" ht="13.5">
      <c r="A347" s="172"/>
      <c r="B347" s="51"/>
      <c r="C347" s="52"/>
      <c r="D347" s="155"/>
      <c r="E347" s="227"/>
      <c r="F347" s="206"/>
      <c r="G347" s="253"/>
    </row>
    <row r="348" spans="1:9" s="55" customFormat="1" ht="13.5">
      <c r="A348" s="173"/>
      <c r="B348" s="53"/>
      <c r="C348" s="54"/>
      <c r="D348" s="154"/>
      <c r="E348" s="226"/>
      <c r="F348" s="207"/>
      <c r="G348" s="233"/>
      <c r="I348" s="20"/>
    </row>
    <row r="349" spans="1:7" ht="13.5">
      <c r="A349" s="172"/>
      <c r="B349" s="51"/>
      <c r="C349" s="52"/>
      <c r="D349" s="155"/>
      <c r="E349" s="227"/>
      <c r="F349" s="206"/>
      <c r="G349" s="253"/>
    </row>
    <row r="350" spans="1:9" s="55" customFormat="1" ht="13.5">
      <c r="A350" s="173"/>
      <c r="B350" s="53"/>
      <c r="C350" s="54"/>
      <c r="D350" s="154"/>
      <c r="E350" s="226"/>
      <c r="F350" s="207"/>
      <c r="G350" s="233"/>
      <c r="I350" s="20"/>
    </row>
    <row r="351" spans="1:7" ht="13.5">
      <c r="A351" s="172"/>
      <c r="B351" s="51"/>
      <c r="C351" s="52"/>
      <c r="D351" s="155"/>
      <c r="E351" s="227"/>
      <c r="F351" s="206"/>
      <c r="G351" s="253"/>
    </row>
    <row r="352" spans="1:9" s="55" customFormat="1" ht="13.5">
      <c r="A352" s="173"/>
      <c r="B352" s="53"/>
      <c r="C352" s="54"/>
      <c r="D352" s="154"/>
      <c r="E352" s="226"/>
      <c r="F352" s="207"/>
      <c r="G352" s="233"/>
      <c r="I352" s="20"/>
    </row>
    <row r="353" spans="1:7" ht="13.5">
      <c r="A353" s="172"/>
      <c r="B353" s="51"/>
      <c r="C353" s="52"/>
      <c r="D353" s="155"/>
      <c r="E353" s="227"/>
      <c r="F353" s="206"/>
      <c r="G353" s="253"/>
    </row>
    <row r="354" spans="1:9" s="55" customFormat="1" ht="13.5">
      <c r="A354" s="173"/>
      <c r="B354" s="17"/>
      <c r="C354" s="18"/>
      <c r="D354" s="139"/>
      <c r="E354" s="215"/>
      <c r="F354" s="188"/>
      <c r="G354" s="233"/>
      <c r="I354" s="20"/>
    </row>
    <row r="355" spans="1:6" ht="13.5">
      <c r="A355" s="174"/>
      <c r="F355" s="207"/>
    </row>
  </sheetData>
  <sheetProtection selectLockedCells="1"/>
  <printOptions/>
  <pageMargins left="0.7086614173228346" right="0.7086614173228346" top="0.7480314960629921" bottom="0.7480314960629921" header="0.31496062992125984" footer="0.31496062992125984"/>
  <pageSetup horizontalDpi="600" verticalDpi="600" orientation="portrait" paperSize="9" scale="97" r:id="rId2"/>
  <headerFooter alignWithMargins="0">
    <oddFooter>&amp;L&amp;"Arial CE,Regular"&amp;13   &amp;9doc:&amp;F&amp;R&amp;"Arial CE,Regular"&amp;8 &amp;"Arial,Krepko"&amp;20 3 &amp;"Arial CE,Regular"&amp;8
</oddFooter>
  </headerFooter>
  <rowBreaks count="1" manualBreakCount="1">
    <brk id="230" max="5" man="1"/>
  </rowBreaks>
  <drawing r:id="rId1"/>
</worksheet>
</file>

<file path=xl/worksheets/sheet3.xml><?xml version="1.0" encoding="utf-8"?>
<worksheet xmlns="http://schemas.openxmlformats.org/spreadsheetml/2006/main" xmlns:r="http://schemas.openxmlformats.org/officeDocument/2006/relationships">
  <dimension ref="A1:W239"/>
  <sheetViews>
    <sheetView showRowColHeaders="0" tabSelected="1" zoomScalePageLayoutView="0" workbookViewId="0" topLeftCell="A1">
      <selection activeCell="F29" sqref="F29"/>
    </sheetView>
  </sheetViews>
  <sheetFormatPr defaultColWidth="8.875" defaultRowHeight="12"/>
  <cols>
    <col min="1" max="1" width="4.75390625" style="443" customWidth="1"/>
    <col min="2" max="2" width="3.75390625" style="444" customWidth="1"/>
    <col min="3" max="3" width="40.75390625" style="445" customWidth="1"/>
    <col min="4" max="4" width="4.25390625" style="446" customWidth="1"/>
    <col min="5" max="5" width="10.25390625" style="447" customWidth="1"/>
    <col min="6" max="6" width="9.75390625" style="447" customWidth="1"/>
    <col min="7" max="7" width="16.125" style="448" customWidth="1"/>
    <col min="8" max="16384" width="8.875" style="449" customWidth="1"/>
  </cols>
  <sheetData>
    <row r="1" spans="1:7" s="323" customFormat="1" ht="12">
      <c r="A1" s="317"/>
      <c r="B1" s="318"/>
      <c r="C1" s="319"/>
      <c r="D1" s="320"/>
      <c r="E1" s="321"/>
      <c r="F1" s="321"/>
      <c r="G1" s="322"/>
    </row>
    <row r="2" spans="1:7" s="323" customFormat="1" ht="12">
      <c r="A2" s="328"/>
      <c r="B2" s="329"/>
      <c r="C2" s="330"/>
      <c r="D2" s="331"/>
      <c r="E2" s="332"/>
      <c r="F2" s="332"/>
      <c r="G2" s="322"/>
    </row>
    <row r="3" spans="1:7" s="333" customFormat="1" ht="12.75">
      <c r="A3" s="450"/>
      <c r="B3" s="451"/>
      <c r="C3" s="452" t="s">
        <v>170</v>
      </c>
      <c r="D3" s="453" t="s">
        <v>171</v>
      </c>
      <c r="E3" s="454" t="s">
        <v>172</v>
      </c>
      <c r="F3" s="454" t="s">
        <v>173</v>
      </c>
      <c r="G3" s="454" t="s">
        <v>174</v>
      </c>
    </row>
    <row r="4" spans="1:7" s="342" customFormat="1" ht="12.75">
      <c r="A4" s="337"/>
      <c r="B4" s="338"/>
      <c r="C4" s="339" t="s">
        <v>32</v>
      </c>
      <c r="D4" s="340"/>
      <c r="E4" s="341"/>
      <c r="F4" s="341"/>
      <c r="G4" s="341"/>
    </row>
    <row r="5" spans="1:7" s="342" customFormat="1" ht="12.75">
      <c r="A5" s="337"/>
      <c r="B5" s="338"/>
      <c r="C5" s="346"/>
      <c r="D5" s="340"/>
      <c r="E5" s="341"/>
      <c r="F5" s="341"/>
      <c r="G5" s="341"/>
    </row>
    <row r="6" spans="1:7" s="342" customFormat="1" ht="12.75">
      <c r="A6" s="337"/>
      <c r="B6" s="338"/>
      <c r="C6" s="346"/>
      <c r="D6" s="340"/>
      <c r="E6" s="341"/>
      <c r="F6" s="341"/>
      <c r="G6" s="341"/>
    </row>
    <row r="7" spans="1:7" s="342" customFormat="1" ht="12.75">
      <c r="A7" s="337"/>
      <c r="B7" s="338"/>
      <c r="C7" s="346"/>
      <c r="D7" s="340"/>
      <c r="E7" s="341"/>
      <c r="F7" s="341"/>
      <c r="G7" s="341"/>
    </row>
    <row r="8" spans="1:7" s="342" customFormat="1" ht="12.75">
      <c r="A8" s="337"/>
      <c r="B8" s="338"/>
      <c r="C8" s="346"/>
      <c r="D8" s="340"/>
      <c r="E8" s="341"/>
      <c r="F8" s="341"/>
      <c r="G8" s="341"/>
    </row>
    <row r="9" spans="1:7" s="356" customFormat="1" ht="12">
      <c r="A9" s="347"/>
      <c r="B9" s="348"/>
      <c r="C9" s="349"/>
      <c r="D9" s="350"/>
      <c r="E9" s="351"/>
      <c r="F9" s="352"/>
      <c r="G9" s="353"/>
    </row>
    <row r="10" spans="1:9" s="356" customFormat="1" ht="12">
      <c r="A10" s="347"/>
      <c r="B10" s="348"/>
      <c r="C10" s="349" t="s">
        <v>175</v>
      </c>
      <c r="D10" s="350"/>
      <c r="E10" s="351"/>
      <c r="F10" s="352"/>
      <c r="G10" s="353"/>
      <c r="H10" s="354"/>
      <c r="I10" s="355"/>
    </row>
    <row r="11" spans="1:9" s="356" customFormat="1" ht="12.75">
      <c r="A11" s="347"/>
      <c r="B11" s="348"/>
      <c r="C11" s="357" t="s">
        <v>176</v>
      </c>
      <c r="D11" s="350"/>
      <c r="E11" s="351"/>
      <c r="F11" s="352"/>
      <c r="G11" s="353"/>
      <c r="H11" s="354"/>
      <c r="I11" s="355"/>
    </row>
    <row r="12" spans="1:9" s="356" customFormat="1" ht="12.75">
      <c r="A12" s="347"/>
      <c r="B12" s="348"/>
      <c r="C12" s="358" t="s">
        <v>177</v>
      </c>
      <c r="D12" s="350"/>
      <c r="E12" s="351"/>
      <c r="F12" s="352"/>
      <c r="G12" s="353"/>
      <c r="H12" s="354"/>
      <c r="I12" s="355"/>
    </row>
    <row r="13" spans="1:9" s="356" customFormat="1" ht="13.5">
      <c r="A13" s="347"/>
      <c r="B13" s="348"/>
      <c r="C13" s="359"/>
      <c r="D13" s="350"/>
      <c r="E13" s="351"/>
      <c r="F13" s="352"/>
      <c r="G13" s="353"/>
      <c r="H13" s="354"/>
      <c r="I13" s="355"/>
    </row>
    <row r="14" spans="1:9" s="356" customFormat="1" ht="13.5">
      <c r="A14" s="347"/>
      <c r="B14" s="348"/>
      <c r="C14" s="359"/>
      <c r="D14" s="350"/>
      <c r="E14" s="351"/>
      <c r="F14" s="352"/>
      <c r="G14" s="353"/>
      <c r="H14" s="354"/>
      <c r="I14" s="355"/>
    </row>
    <row r="15" spans="1:9" s="356" customFormat="1" ht="12">
      <c r="A15" s="347"/>
      <c r="B15" s="348"/>
      <c r="C15" s="349" t="s">
        <v>178</v>
      </c>
      <c r="D15" s="350"/>
      <c r="E15" s="351"/>
      <c r="F15" s="352"/>
      <c r="G15" s="353"/>
      <c r="H15" s="354"/>
      <c r="I15" s="355"/>
    </row>
    <row r="16" spans="1:9" s="356" customFormat="1" ht="25.5">
      <c r="A16" s="347"/>
      <c r="B16" s="348"/>
      <c r="C16" s="358" t="s">
        <v>83</v>
      </c>
      <c r="D16" s="350"/>
      <c r="E16" s="351"/>
      <c r="F16" s="352"/>
      <c r="G16" s="353"/>
      <c r="H16" s="354"/>
      <c r="I16" s="355"/>
    </row>
    <row r="17" spans="1:9" s="356" customFormat="1" ht="12.75">
      <c r="A17" s="347"/>
      <c r="B17" s="348"/>
      <c r="C17" s="358"/>
      <c r="D17" s="350"/>
      <c r="E17" s="351"/>
      <c r="F17" s="352"/>
      <c r="G17" s="353"/>
      <c r="H17" s="354"/>
      <c r="I17" s="355"/>
    </row>
    <row r="18" spans="1:9" s="356" customFormat="1" ht="12.75">
      <c r="A18" s="347"/>
      <c r="B18" s="348"/>
      <c r="C18" s="358"/>
      <c r="D18" s="350"/>
      <c r="E18" s="351"/>
      <c r="F18" s="352"/>
      <c r="G18" s="353"/>
      <c r="H18" s="354"/>
      <c r="I18" s="355"/>
    </row>
    <row r="19" spans="1:9" s="356" customFormat="1" ht="12">
      <c r="A19" s="347"/>
      <c r="B19" s="348"/>
      <c r="C19" s="360" t="s">
        <v>179</v>
      </c>
      <c r="D19" s="350"/>
      <c r="E19" s="351"/>
      <c r="F19" s="352"/>
      <c r="G19" s="353"/>
      <c r="H19" s="354"/>
      <c r="I19" s="355"/>
    </row>
    <row r="20" spans="1:9" s="356" customFormat="1" ht="12.75">
      <c r="A20" s="347"/>
      <c r="B20" s="348"/>
      <c r="C20" s="358" t="s">
        <v>180</v>
      </c>
      <c r="D20" s="350"/>
      <c r="E20" s="351"/>
      <c r="F20" s="352"/>
      <c r="G20" s="353"/>
      <c r="H20" s="354"/>
      <c r="I20" s="355"/>
    </row>
    <row r="21" spans="1:7" s="356" customFormat="1" ht="12.75">
      <c r="A21" s="347"/>
      <c r="B21" s="348"/>
      <c r="C21" s="361"/>
      <c r="D21" s="350"/>
      <c r="E21" s="351"/>
      <c r="F21" s="352"/>
      <c r="G21" s="353"/>
    </row>
    <row r="22" spans="1:7" s="356" customFormat="1" ht="12.75">
      <c r="A22" s="347"/>
      <c r="B22" s="348"/>
      <c r="C22" s="361"/>
      <c r="D22" s="350"/>
      <c r="E22" s="351"/>
      <c r="F22" s="352"/>
      <c r="G22" s="353"/>
    </row>
    <row r="23" spans="1:7" s="356" customFormat="1" ht="12.75">
      <c r="A23" s="347"/>
      <c r="B23" s="348"/>
      <c r="C23" s="358" t="s">
        <v>181</v>
      </c>
      <c r="D23" s="350"/>
      <c r="E23" s="351"/>
      <c r="F23" s="352"/>
      <c r="G23" s="353"/>
    </row>
    <row r="24" spans="1:7" s="356" customFormat="1" ht="12.75">
      <c r="A24" s="347"/>
      <c r="B24" s="348"/>
      <c r="C24" s="361"/>
      <c r="D24" s="350"/>
      <c r="E24" s="351"/>
      <c r="F24" s="352"/>
      <c r="G24" s="353"/>
    </row>
    <row r="25" spans="1:7" s="356" customFormat="1" ht="12.75">
      <c r="A25" s="347"/>
      <c r="B25" s="348"/>
      <c r="C25" s="358" t="s">
        <v>182</v>
      </c>
      <c r="D25" s="350"/>
      <c r="E25" s="351"/>
      <c r="F25" s="352"/>
      <c r="G25" s="353"/>
    </row>
    <row r="26" spans="1:7" s="356" customFormat="1" ht="12">
      <c r="A26" s="347"/>
      <c r="B26" s="348"/>
      <c r="C26" s="360"/>
      <c r="D26" s="350"/>
      <c r="E26" s="351"/>
      <c r="F26" s="352"/>
      <c r="G26" s="353"/>
    </row>
    <row r="27" spans="1:7" s="356" customFormat="1" ht="12">
      <c r="A27" s="347"/>
      <c r="B27" s="348"/>
      <c r="C27" s="360" t="s">
        <v>183</v>
      </c>
      <c r="D27" s="350"/>
      <c r="E27" s="351"/>
      <c r="F27" s="352"/>
      <c r="G27" s="353"/>
    </row>
    <row r="28" spans="1:7" s="356" customFormat="1" ht="60">
      <c r="A28" s="347"/>
      <c r="B28" s="348"/>
      <c r="C28" s="360" t="s">
        <v>184</v>
      </c>
      <c r="D28" s="350"/>
      <c r="E28" s="351"/>
      <c r="F28" s="352"/>
      <c r="G28" s="353"/>
    </row>
    <row r="29" spans="1:7" s="356" customFormat="1" ht="24">
      <c r="A29" s="347"/>
      <c r="B29" s="348"/>
      <c r="C29" s="349" t="s">
        <v>185</v>
      </c>
      <c r="D29" s="350"/>
      <c r="E29" s="351"/>
      <c r="F29" s="352"/>
      <c r="G29" s="353"/>
    </row>
    <row r="30" spans="1:7" s="356" customFormat="1" ht="12.75">
      <c r="A30" s="337"/>
      <c r="B30" s="338"/>
      <c r="C30" s="346"/>
      <c r="D30" s="340"/>
      <c r="E30" s="341"/>
      <c r="F30" s="341"/>
      <c r="G30" s="341"/>
    </row>
    <row r="31" spans="1:7" s="356" customFormat="1" ht="12.75">
      <c r="A31" s="337"/>
      <c r="B31" s="338"/>
      <c r="C31" s="346"/>
      <c r="D31" s="340"/>
      <c r="E31" s="341"/>
      <c r="F31" s="341"/>
      <c r="G31" s="341"/>
    </row>
    <row r="32" spans="1:7" s="356" customFormat="1" ht="12.75">
      <c r="A32" s="317"/>
      <c r="B32" s="363"/>
      <c r="C32" s="319"/>
      <c r="D32" s="320"/>
      <c r="E32" s="321"/>
      <c r="F32" s="321"/>
      <c r="G32" s="322"/>
    </row>
    <row r="33" spans="1:7" s="356" customFormat="1" ht="12.75">
      <c r="A33" s="364">
        <v>1</v>
      </c>
      <c r="B33" s="318"/>
      <c r="C33" s="365" t="s">
        <v>186</v>
      </c>
      <c r="D33" s="320"/>
      <c r="E33" s="321"/>
      <c r="F33" s="321"/>
      <c r="G33" s="322"/>
    </row>
    <row r="34" spans="1:7" s="356" customFormat="1" ht="12.75">
      <c r="A34" s="364"/>
      <c r="B34" s="318"/>
      <c r="C34" s="365"/>
      <c r="D34" s="320"/>
      <c r="E34" s="321"/>
      <c r="F34" s="321"/>
      <c r="G34" s="322"/>
    </row>
    <row r="35" spans="1:7" s="356" customFormat="1" ht="12.75">
      <c r="A35" s="364"/>
      <c r="B35" s="318"/>
      <c r="C35" s="366" t="s">
        <v>187</v>
      </c>
      <c r="D35" s="320"/>
      <c r="E35" s="321"/>
      <c r="F35" s="321"/>
      <c r="G35" s="322"/>
    </row>
    <row r="36" spans="1:20" s="356" customFormat="1" ht="12.75">
      <c r="A36" s="364"/>
      <c r="B36" s="318"/>
      <c r="C36" s="365"/>
      <c r="D36" s="320"/>
      <c r="E36" s="321"/>
      <c r="F36" s="321"/>
      <c r="G36" s="322"/>
      <c r="H36" s="342"/>
      <c r="I36" s="342"/>
      <c r="J36" s="342"/>
      <c r="K36" s="342"/>
      <c r="L36" s="342"/>
      <c r="M36" s="342"/>
      <c r="N36" s="342"/>
      <c r="O36" s="342"/>
      <c r="P36" s="342"/>
      <c r="Q36" s="342"/>
      <c r="R36" s="342"/>
      <c r="S36" s="342"/>
      <c r="T36" s="342"/>
    </row>
    <row r="37" spans="1:20" s="356" customFormat="1" ht="12.75">
      <c r="A37" s="317">
        <f>$A$33</f>
        <v>1</v>
      </c>
      <c r="B37" s="367">
        <v>1</v>
      </c>
      <c r="C37" s="368" t="s">
        <v>393</v>
      </c>
      <c r="D37" s="320" t="s">
        <v>35</v>
      </c>
      <c r="E37" s="321">
        <v>1</v>
      </c>
      <c r="F37" s="321"/>
      <c r="G37" s="322">
        <f>E37*F37</f>
        <v>0</v>
      </c>
      <c r="H37" s="342"/>
      <c r="I37" s="342"/>
      <c r="J37" s="342"/>
      <c r="K37" s="342"/>
      <c r="L37" s="342"/>
      <c r="M37" s="342"/>
      <c r="N37" s="342"/>
      <c r="O37" s="342"/>
      <c r="P37" s="342"/>
      <c r="Q37" s="342"/>
      <c r="R37" s="342"/>
      <c r="S37" s="342"/>
      <c r="T37" s="342"/>
    </row>
    <row r="38" spans="1:20" s="356" customFormat="1" ht="12">
      <c r="A38" s="317"/>
      <c r="B38" s="367"/>
      <c r="C38" s="319"/>
      <c r="D38" s="320"/>
      <c r="E38" s="321"/>
      <c r="F38" s="321"/>
      <c r="G38" s="322"/>
      <c r="H38" s="323"/>
      <c r="I38" s="323"/>
      <c r="J38" s="323"/>
      <c r="K38" s="323"/>
      <c r="L38" s="323"/>
      <c r="M38" s="323"/>
      <c r="N38" s="323"/>
      <c r="O38" s="323"/>
      <c r="P38" s="323"/>
      <c r="Q38" s="323"/>
      <c r="R38" s="323"/>
      <c r="S38" s="323"/>
      <c r="T38" s="323"/>
    </row>
    <row r="39" spans="1:20" s="356" customFormat="1" ht="60">
      <c r="A39" s="317">
        <f>$A$33</f>
        <v>1</v>
      </c>
      <c r="B39" s="367">
        <f>1+B37</f>
        <v>2</v>
      </c>
      <c r="C39" s="368" t="s">
        <v>188</v>
      </c>
      <c r="D39" s="320" t="s">
        <v>35</v>
      </c>
      <c r="E39" s="321">
        <v>1</v>
      </c>
      <c r="F39" s="321"/>
      <c r="G39" s="322">
        <f>E39*F39</f>
        <v>0</v>
      </c>
      <c r="H39" s="323"/>
      <c r="I39" s="323"/>
      <c r="J39" s="323"/>
      <c r="K39" s="323"/>
      <c r="L39" s="323"/>
      <c r="M39" s="323"/>
      <c r="N39" s="323"/>
      <c r="O39" s="323"/>
      <c r="P39" s="323"/>
      <c r="Q39" s="323"/>
      <c r="R39" s="323"/>
      <c r="S39" s="323"/>
      <c r="T39" s="323"/>
    </row>
    <row r="40" spans="1:20" s="356" customFormat="1" ht="12">
      <c r="A40" s="317"/>
      <c r="B40" s="318"/>
      <c r="C40" s="369"/>
      <c r="D40" s="320"/>
      <c r="E40" s="321"/>
      <c r="F40" s="321"/>
      <c r="G40" s="322"/>
      <c r="H40" s="323"/>
      <c r="I40" s="323"/>
      <c r="J40" s="323"/>
      <c r="K40" s="323"/>
      <c r="L40" s="323"/>
      <c r="M40" s="323"/>
      <c r="N40" s="323"/>
      <c r="O40" s="323"/>
      <c r="P40" s="323"/>
      <c r="Q40" s="323"/>
      <c r="R40" s="323"/>
      <c r="S40" s="323"/>
      <c r="T40" s="323"/>
    </row>
    <row r="41" spans="1:20" s="356" customFormat="1" ht="84">
      <c r="A41" s="317">
        <f>$A$33</f>
        <v>1</v>
      </c>
      <c r="B41" s="367">
        <f>1+B39</f>
        <v>3</v>
      </c>
      <c r="C41" s="369" t="s">
        <v>189</v>
      </c>
      <c r="D41" s="320" t="s">
        <v>35</v>
      </c>
      <c r="E41" s="321">
        <v>1</v>
      </c>
      <c r="F41" s="321"/>
      <c r="G41" s="322">
        <f>E41*F41</f>
        <v>0</v>
      </c>
      <c r="H41" s="323"/>
      <c r="I41" s="323"/>
      <c r="J41" s="323"/>
      <c r="K41" s="323"/>
      <c r="L41" s="323"/>
      <c r="M41" s="323"/>
      <c r="N41" s="323"/>
      <c r="O41" s="323"/>
      <c r="P41" s="323"/>
      <c r="Q41" s="323"/>
      <c r="R41" s="323"/>
      <c r="S41" s="323"/>
      <c r="T41" s="323"/>
    </row>
    <row r="42" spans="1:20" s="356" customFormat="1" ht="12">
      <c r="A42" s="317"/>
      <c r="B42" s="367"/>
      <c r="C42" s="319"/>
      <c r="D42" s="320"/>
      <c r="E42" s="321"/>
      <c r="F42" s="321"/>
      <c r="G42" s="322"/>
      <c r="H42" s="323"/>
      <c r="I42" s="323"/>
      <c r="J42" s="323"/>
      <c r="K42" s="323"/>
      <c r="L42" s="323"/>
      <c r="M42" s="323"/>
      <c r="N42" s="323"/>
      <c r="O42" s="323"/>
      <c r="P42" s="323"/>
      <c r="Q42" s="323"/>
      <c r="R42" s="323"/>
      <c r="S42" s="323"/>
      <c r="T42" s="323"/>
    </row>
    <row r="43" spans="1:20" s="356" customFormat="1" ht="84">
      <c r="A43" s="317">
        <f>$A$33</f>
        <v>1</v>
      </c>
      <c r="B43" s="367">
        <f>1+B41</f>
        <v>4</v>
      </c>
      <c r="C43" s="368" t="s">
        <v>190</v>
      </c>
      <c r="D43" s="320" t="s">
        <v>35</v>
      </c>
      <c r="E43" s="321">
        <v>1</v>
      </c>
      <c r="F43" s="321"/>
      <c r="G43" s="322">
        <f>E43*F43</f>
        <v>0</v>
      </c>
      <c r="H43" s="323"/>
      <c r="I43" s="323"/>
      <c r="J43" s="323"/>
      <c r="K43" s="323"/>
      <c r="L43" s="323"/>
      <c r="M43" s="323"/>
      <c r="N43" s="323"/>
      <c r="O43" s="323"/>
      <c r="P43" s="323"/>
      <c r="Q43" s="323"/>
      <c r="R43" s="323"/>
      <c r="S43" s="323"/>
      <c r="T43" s="323"/>
    </row>
    <row r="44" spans="1:20" s="356" customFormat="1" ht="12">
      <c r="A44" s="317"/>
      <c r="B44" s="367"/>
      <c r="C44" s="319"/>
      <c r="D44" s="320"/>
      <c r="E44" s="321"/>
      <c r="F44" s="321"/>
      <c r="G44" s="322"/>
      <c r="H44" s="323"/>
      <c r="I44" s="323"/>
      <c r="J44" s="323"/>
      <c r="K44" s="323"/>
      <c r="L44" s="323"/>
      <c r="M44" s="323"/>
      <c r="N44" s="323"/>
      <c r="O44" s="323"/>
      <c r="P44" s="323"/>
      <c r="Q44" s="323"/>
      <c r="R44" s="323"/>
      <c r="S44" s="323"/>
      <c r="T44" s="323"/>
    </row>
    <row r="45" spans="1:20" s="356" customFormat="1" ht="60">
      <c r="A45" s="317">
        <f>$A$33</f>
        <v>1</v>
      </c>
      <c r="B45" s="367">
        <f>1+B43</f>
        <v>5</v>
      </c>
      <c r="C45" s="319" t="s">
        <v>191</v>
      </c>
      <c r="D45" s="320" t="s">
        <v>35</v>
      </c>
      <c r="E45" s="321">
        <v>1</v>
      </c>
      <c r="F45" s="321"/>
      <c r="G45" s="322">
        <f>E45*F45</f>
        <v>0</v>
      </c>
      <c r="H45" s="323"/>
      <c r="I45" s="323"/>
      <c r="J45" s="323"/>
      <c r="K45" s="323"/>
      <c r="L45" s="323"/>
      <c r="M45" s="323"/>
      <c r="N45" s="323"/>
      <c r="O45" s="323"/>
      <c r="P45" s="323"/>
      <c r="Q45" s="323"/>
      <c r="R45" s="323"/>
      <c r="S45" s="323"/>
      <c r="T45" s="323"/>
    </row>
    <row r="46" spans="1:20" s="356" customFormat="1" ht="12">
      <c r="A46" s="317"/>
      <c r="B46" s="367"/>
      <c r="C46" s="319"/>
      <c r="D46" s="320"/>
      <c r="E46" s="321"/>
      <c r="F46" s="321"/>
      <c r="G46" s="322"/>
      <c r="H46" s="323"/>
      <c r="I46" s="323"/>
      <c r="J46" s="323"/>
      <c r="K46" s="323"/>
      <c r="L46" s="323"/>
      <c r="M46" s="323"/>
      <c r="N46" s="323"/>
      <c r="O46" s="323"/>
      <c r="P46" s="323"/>
      <c r="Q46" s="323"/>
      <c r="R46" s="323"/>
      <c r="S46" s="323"/>
      <c r="T46" s="323"/>
    </row>
    <row r="47" spans="1:20" s="356" customFormat="1" ht="12.75">
      <c r="A47" s="317"/>
      <c r="B47" s="367"/>
      <c r="C47" s="366" t="s">
        <v>192</v>
      </c>
      <c r="D47" s="320"/>
      <c r="E47" s="321"/>
      <c r="F47" s="321"/>
      <c r="G47" s="322"/>
      <c r="H47" s="323"/>
      <c r="I47" s="323"/>
      <c r="J47" s="323"/>
      <c r="K47" s="323"/>
      <c r="L47" s="323"/>
      <c r="M47" s="323"/>
      <c r="N47" s="323"/>
      <c r="O47" s="323"/>
      <c r="P47" s="323"/>
      <c r="Q47" s="323"/>
      <c r="R47" s="323"/>
      <c r="S47" s="323"/>
      <c r="T47" s="323"/>
    </row>
    <row r="48" spans="1:20" s="356" customFormat="1" ht="108">
      <c r="A48" s="317">
        <f>$A$33</f>
        <v>1</v>
      </c>
      <c r="B48" s="367">
        <f>1+B45</f>
        <v>6</v>
      </c>
      <c r="C48" s="369" t="s">
        <v>193</v>
      </c>
      <c r="D48" s="320"/>
      <c r="E48" s="321"/>
      <c r="F48" s="321"/>
      <c r="G48" s="322"/>
      <c r="H48" s="323"/>
      <c r="I48" s="323"/>
      <c r="J48" s="323"/>
      <c r="K48" s="323"/>
      <c r="L48" s="323"/>
      <c r="M48" s="323"/>
      <c r="N48" s="323"/>
      <c r="O48" s="323"/>
      <c r="P48" s="323"/>
      <c r="Q48" s="323"/>
      <c r="R48" s="323"/>
      <c r="S48" s="323"/>
      <c r="T48" s="323"/>
    </row>
    <row r="49" spans="1:20" s="342" customFormat="1" ht="12.75">
      <c r="A49" s="317"/>
      <c r="B49" s="367"/>
      <c r="C49" s="370" t="s">
        <v>194</v>
      </c>
      <c r="D49" s="320" t="s">
        <v>38</v>
      </c>
      <c r="E49" s="321">
        <v>5</v>
      </c>
      <c r="F49" s="321"/>
      <c r="G49" s="322">
        <f>E49*F49</f>
        <v>0</v>
      </c>
      <c r="H49" s="323"/>
      <c r="I49" s="323"/>
      <c r="J49" s="323"/>
      <c r="K49" s="323"/>
      <c r="L49" s="323"/>
      <c r="M49" s="323"/>
      <c r="N49" s="323"/>
      <c r="O49" s="323"/>
      <c r="P49" s="323"/>
      <c r="Q49" s="323"/>
      <c r="R49" s="323"/>
      <c r="S49" s="323"/>
      <c r="T49" s="323"/>
    </row>
    <row r="50" spans="1:20" s="342" customFormat="1" ht="12.75">
      <c r="A50" s="317"/>
      <c r="B50" s="367"/>
      <c r="C50" s="370" t="s">
        <v>195</v>
      </c>
      <c r="D50" s="320" t="s">
        <v>38</v>
      </c>
      <c r="E50" s="321">
        <v>24</v>
      </c>
      <c r="F50" s="321"/>
      <c r="G50" s="322">
        <f>E50*F50</f>
        <v>0</v>
      </c>
      <c r="H50" s="323"/>
      <c r="I50" s="323"/>
      <c r="J50" s="323"/>
      <c r="K50" s="323"/>
      <c r="L50" s="323"/>
      <c r="M50" s="323"/>
      <c r="N50" s="323"/>
      <c r="O50" s="323"/>
      <c r="P50" s="323"/>
      <c r="Q50" s="323"/>
      <c r="R50" s="323"/>
      <c r="S50" s="323"/>
      <c r="T50" s="323"/>
    </row>
    <row r="51" spans="1:7" s="323" customFormat="1" ht="12">
      <c r="A51" s="317"/>
      <c r="B51" s="367"/>
      <c r="C51" s="370"/>
      <c r="D51" s="320"/>
      <c r="E51" s="321"/>
      <c r="F51" s="321"/>
      <c r="G51" s="322"/>
    </row>
    <row r="52" spans="1:7" s="323" customFormat="1" ht="84">
      <c r="A52" s="317">
        <f>$A$33</f>
        <v>1</v>
      </c>
      <c r="B52" s="367">
        <f>1+B48</f>
        <v>7</v>
      </c>
      <c r="C52" s="368" t="s">
        <v>196</v>
      </c>
      <c r="D52" s="320"/>
      <c r="E52" s="321"/>
      <c r="F52" s="321"/>
      <c r="G52" s="322">
        <f>E52*F52</f>
        <v>0</v>
      </c>
    </row>
    <row r="53" spans="1:7" s="323" customFormat="1" ht="12.75">
      <c r="A53" s="317"/>
      <c r="B53" s="367"/>
      <c r="C53" s="380" t="s">
        <v>394</v>
      </c>
      <c r="D53" s="320" t="s">
        <v>37</v>
      </c>
      <c r="E53" s="321">
        <v>60</v>
      </c>
      <c r="F53" s="321"/>
      <c r="G53" s="322">
        <f>E53*F53</f>
        <v>0</v>
      </c>
    </row>
    <row r="54" spans="1:7" s="323" customFormat="1" ht="12">
      <c r="A54" s="317"/>
      <c r="B54" s="367"/>
      <c r="C54" s="368"/>
      <c r="D54" s="320"/>
      <c r="E54" s="321"/>
      <c r="F54" s="321"/>
      <c r="G54" s="322"/>
    </row>
    <row r="55" spans="1:7" s="323" customFormat="1" ht="60">
      <c r="A55" s="317">
        <f>$A$33</f>
        <v>1</v>
      </c>
      <c r="B55" s="367">
        <f>1+B52</f>
        <v>8</v>
      </c>
      <c r="C55" s="368" t="s">
        <v>197</v>
      </c>
      <c r="D55" s="320"/>
      <c r="E55" s="321"/>
      <c r="F55" s="321"/>
      <c r="G55" s="322"/>
    </row>
    <row r="56" spans="1:7" s="323" customFormat="1" ht="84">
      <c r="A56" s="317"/>
      <c r="B56" s="367"/>
      <c r="C56" s="319" t="s">
        <v>198</v>
      </c>
      <c r="D56" s="320" t="s">
        <v>38</v>
      </c>
      <c r="E56" s="321">
        <v>90</v>
      </c>
      <c r="F56" s="321"/>
      <c r="G56" s="322">
        <f>E56*F56</f>
        <v>0</v>
      </c>
    </row>
    <row r="57" spans="1:7" s="323" customFormat="1" ht="12">
      <c r="A57" s="317"/>
      <c r="B57" s="367"/>
      <c r="C57" s="319"/>
      <c r="D57" s="320"/>
      <c r="E57" s="321"/>
      <c r="F57" s="321"/>
      <c r="G57" s="322"/>
    </row>
    <row r="58" spans="1:7" s="323" customFormat="1" ht="84">
      <c r="A58" s="317">
        <f>$A$33</f>
        <v>1</v>
      </c>
      <c r="B58" s="367">
        <f>1+B55</f>
        <v>9</v>
      </c>
      <c r="C58" s="371" t="s">
        <v>199</v>
      </c>
      <c r="D58" s="320" t="s">
        <v>35</v>
      </c>
      <c r="E58" s="321">
        <v>1</v>
      </c>
      <c r="F58" s="321"/>
      <c r="G58" s="322">
        <f>E58*F58</f>
        <v>0</v>
      </c>
    </row>
    <row r="59" spans="1:7" s="323" customFormat="1" ht="12">
      <c r="A59" s="317"/>
      <c r="B59" s="367"/>
      <c r="C59" s="371"/>
      <c r="D59" s="320"/>
      <c r="E59" s="321"/>
      <c r="F59" s="321"/>
      <c r="G59" s="322"/>
    </row>
    <row r="60" spans="1:7" s="323" customFormat="1" ht="12">
      <c r="A60" s="367" t="s">
        <v>200</v>
      </c>
      <c r="B60" s="318"/>
      <c r="C60" s="319"/>
      <c r="D60" s="320"/>
      <c r="E60" s="321"/>
      <c r="F60" s="321"/>
      <c r="G60" s="322"/>
    </row>
    <row r="61" spans="1:7" s="323" customFormat="1" ht="25.5">
      <c r="A61" s="372"/>
      <c r="B61" s="373"/>
      <c r="C61" s="374" t="str">
        <f>CONCATENATE("SKUPAJ :  ",C33)</f>
        <v>SKUPAJ :  PRIPRAVLJALNA IN ZAKLJUČNA DELA</v>
      </c>
      <c r="D61" s="375"/>
      <c r="E61" s="376"/>
      <c r="F61" s="376"/>
      <c r="G61" s="377">
        <f>SUM(G36:G58)</f>
        <v>0</v>
      </c>
    </row>
    <row r="62" spans="1:7" s="323" customFormat="1" ht="12">
      <c r="A62" s="367" t="s">
        <v>200</v>
      </c>
      <c r="B62" s="318"/>
      <c r="C62" s="319"/>
      <c r="D62" s="320"/>
      <c r="E62" s="321"/>
      <c r="F62" s="321"/>
      <c r="G62" s="322"/>
    </row>
    <row r="63" spans="1:7" s="323" customFormat="1" ht="12">
      <c r="A63" s="317"/>
      <c r="B63" s="318"/>
      <c r="C63" s="319"/>
      <c r="D63" s="320"/>
      <c r="E63" s="321"/>
      <c r="F63" s="321"/>
      <c r="G63" s="322"/>
    </row>
    <row r="64" spans="1:7" s="323" customFormat="1" ht="12">
      <c r="A64" s="317"/>
      <c r="B64" s="318"/>
      <c r="C64" s="319"/>
      <c r="D64" s="320"/>
      <c r="E64" s="321"/>
      <c r="F64" s="321"/>
      <c r="G64" s="322"/>
    </row>
    <row r="65" spans="1:7" s="323" customFormat="1" ht="12.75">
      <c r="A65" s="364">
        <f>A55+1</f>
        <v>2</v>
      </c>
      <c r="B65" s="318"/>
      <c r="C65" s="365" t="s">
        <v>201</v>
      </c>
      <c r="D65" s="320"/>
      <c r="E65" s="321"/>
      <c r="F65" s="321"/>
      <c r="G65" s="322"/>
    </row>
    <row r="66" spans="1:7" s="323" customFormat="1" ht="12.75">
      <c r="A66" s="364"/>
      <c r="B66" s="318"/>
      <c r="C66" s="365"/>
      <c r="D66" s="320"/>
      <c r="E66" s="321"/>
      <c r="F66" s="321"/>
      <c r="G66" s="322"/>
    </row>
    <row r="67" spans="1:7" s="323" customFormat="1" ht="38.25">
      <c r="A67" s="364"/>
      <c r="B67" s="318"/>
      <c r="C67" s="380" t="s">
        <v>202</v>
      </c>
      <c r="D67" s="320"/>
      <c r="E67" s="321"/>
      <c r="F67" s="321"/>
      <c r="G67" s="322"/>
    </row>
    <row r="68" spans="1:7" s="323" customFormat="1" ht="38.25">
      <c r="A68" s="364"/>
      <c r="B68" s="318"/>
      <c r="C68" s="380" t="s">
        <v>203</v>
      </c>
      <c r="D68" s="320"/>
      <c r="E68" s="321"/>
      <c r="F68" s="321"/>
      <c r="G68" s="322"/>
    </row>
    <row r="69" spans="1:7" s="323" customFormat="1" ht="89.25">
      <c r="A69" s="364"/>
      <c r="B69" s="318"/>
      <c r="C69" s="380" t="s">
        <v>204</v>
      </c>
      <c r="D69" s="320"/>
      <c r="E69" s="321"/>
      <c r="F69" s="321"/>
      <c r="G69" s="322"/>
    </row>
    <row r="70" spans="1:7" s="323" customFormat="1" ht="76.5">
      <c r="A70" s="364"/>
      <c r="B70" s="318"/>
      <c r="C70" s="380" t="s">
        <v>205</v>
      </c>
      <c r="D70" s="320"/>
      <c r="E70" s="321"/>
      <c r="F70" s="321"/>
      <c r="G70" s="322"/>
    </row>
    <row r="71" spans="1:7" s="323" customFormat="1" ht="12.75">
      <c r="A71" s="364"/>
      <c r="B71" s="318"/>
      <c r="C71" s="365"/>
      <c r="D71" s="320"/>
      <c r="E71" s="321"/>
      <c r="F71" s="321"/>
      <c r="G71" s="322"/>
    </row>
    <row r="72" spans="1:7" s="323" customFormat="1" ht="48">
      <c r="A72" s="317">
        <f>$A$65</f>
        <v>2</v>
      </c>
      <c r="B72" s="367">
        <v>1</v>
      </c>
      <c r="C72" s="319" t="s">
        <v>206</v>
      </c>
      <c r="D72" s="320"/>
      <c r="E72" s="321"/>
      <c r="F72" s="321"/>
      <c r="G72" s="322"/>
    </row>
    <row r="73" spans="1:7" s="323" customFormat="1" ht="24">
      <c r="A73" s="317"/>
      <c r="B73" s="367"/>
      <c r="C73" s="370" t="s">
        <v>207</v>
      </c>
      <c r="D73" s="320" t="s">
        <v>36</v>
      </c>
      <c r="E73" s="321">
        <v>83</v>
      </c>
      <c r="F73" s="321"/>
      <c r="G73" s="322">
        <f>E73*F73</f>
        <v>0</v>
      </c>
    </row>
    <row r="74" spans="1:7" s="323" customFormat="1" ht="12.75">
      <c r="A74" s="364"/>
      <c r="B74" s="318"/>
      <c r="C74" s="365"/>
      <c r="D74" s="320"/>
      <c r="E74" s="321"/>
      <c r="F74" s="321"/>
      <c r="G74" s="322"/>
    </row>
    <row r="75" spans="1:7" s="323" customFormat="1" ht="108">
      <c r="A75" s="317">
        <f>$A$65</f>
        <v>2</v>
      </c>
      <c r="B75" s="367">
        <f>1+B72</f>
        <v>2</v>
      </c>
      <c r="C75" s="368" t="s">
        <v>208</v>
      </c>
      <c r="D75" s="320"/>
      <c r="E75" s="321"/>
      <c r="F75" s="321"/>
      <c r="G75" s="322"/>
    </row>
    <row r="76" spans="1:7" s="323" customFormat="1" ht="12">
      <c r="A76" s="317"/>
      <c r="B76" s="367"/>
      <c r="C76" s="319" t="s">
        <v>209</v>
      </c>
      <c r="D76" s="320" t="s">
        <v>36</v>
      </c>
      <c r="E76" s="321">
        <v>160</v>
      </c>
      <c r="F76" s="321"/>
      <c r="G76" s="322">
        <f>E76*F76</f>
        <v>0</v>
      </c>
    </row>
    <row r="77" spans="1:7" s="323" customFormat="1" ht="12">
      <c r="A77" s="317"/>
      <c r="B77" s="367"/>
      <c r="C77" s="319"/>
      <c r="D77" s="320"/>
      <c r="E77" s="321"/>
      <c r="F77" s="321"/>
      <c r="G77" s="322"/>
    </row>
    <row r="78" spans="1:7" s="323" customFormat="1" ht="144">
      <c r="A78" s="317">
        <f>$A$65</f>
        <v>2</v>
      </c>
      <c r="B78" s="367">
        <f>1+B75</f>
        <v>3</v>
      </c>
      <c r="C78" s="368" t="s">
        <v>210</v>
      </c>
      <c r="D78" s="320"/>
      <c r="E78" s="321"/>
      <c r="F78" s="321"/>
      <c r="G78" s="322"/>
    </row>
    <row r="79" spans="1:7" s="323" customFormat="1" ht="12">
      <c r="A79" s="317"/>
      <c r="B79" s="367"/>
      <c r="C79" s="319" t="s">
        <v>211</v>
      </c>
      <c r="D79" s="320" t="s">
        <v>36</v>
      </c>
      <c r="E79" s="321">
        <v>740</v>
      </c>
      <c r="F79" s="321"/>
      <c r="G79" s="322">
        <f>E79*F79</f>
        <v>0</v>
      </c>
    </row>
    <row r="80" spans="1:7" s="323" customFormat="1" ht="12">
      <c r="A80" s="317"/>
      <c r="B80" s="367"/>
      <c r="C80" s="370"/>
      <c r="D80" s="320"/>
      <c r="E80" s="321"/>
      <c r="F80" s="321"/>
      <c r="G80" s="322">
        <f aca="true" t="shared" si="0" ref="G80:G122">E80*F80</f>
        <v>0</v>
      </c>
    </row>
    <row r="81" spans="1:7" s="323" customFormat="1" ht="72">
      <c r="A81" s="317">
        <f>$A$65</f>
        <v>2</v>
      </c>
      <c r="B81" s="367">
        <f>1+B78</f>
        <v>4</v>
      </c>
      <c r="C81" s="368" t="s">
        <v>212</v>
      </c>
      <c r="D81" s="320"/>
      <c r="E81" s="321"/>
      <c r="F81" s="321"/>
      <c r="G81" s="322">
        <f t="shared" si="0"/>
        <v>0</v>
      </c>
    </row>
    <row r="82" spans="1:7" s="323" customFormat="1" ht="36">
      <c r="A82" s="317"/>
      <c r="B82" s="367"/>
      <c r="C82" s="370" t="s">
        <v>213</v>
      </c>
      <c r="D82" s="320" t="s">
        <v>36</v>
      </c>
      <c r="E82" s="321">
        <v>14</v>
      </c>
      <c r="F82" s="321"/>
      <c r="G82" s="322">
        <f t="shared" si="0"/>
        <v>0</v>
      </c>
    </row>
    <row r="83" spans="1:7" s="323" customFormat="1" ht="12">
      <c r="A83" s="317"/>
      <c r="B83" s="367"/>
      <c r="C83" s="370"/>
      <c r="D83" s="320"/>
      <c r="E83" s="321"/>
      <c r="F83" s="321"/>
      <c r="G83" s="322">
        <f t="shared" si="0"/>
        <v>0</v>
      </c>
    </row>
    <row r="84" spans="1:7" s="323" customFormat="1" ht="48">
      <c r="A84" s="317">
        <f>$A$65</f>
        <v>2</v>
      </c>
      <c r="B84" s="367">
        <f>1+B81</f>
        <v>5</v>
      </c>
      <c r="C84" s="319" t="s">
        <v>214</v>
      </c>
      <c r="D84" s="320"/>
      <c r="E84" s="321"/>
      <c r="F84" s="321"/>
      <c r="G84" s="322">
        <f t="shared" si="0"/>
        <v>0</v>
      </c>
    </row>
    <row r="85" spans="1:7" s="323" customFormat="1" ht="36">
      <c r="A85" s="317"/>
      <c r="B85" s="367"/>
      <c r="C85" s="319" t="s">
        <v>215</v>
      </c>
      <c r="D85" s="320"/>
      <c r="E85" s="321"/>
      <c r="F85" s="321"/>
      <c r="G85" s="322">
        <f t="shared" si="0"/>
        <v>0</v>
      </c>
    </row>
    <row r="86" spans="1:7" s="323" customFormat="1" ht="24">
      <c r="A86" s="317"/>
      <c r="B86" s="367"/>
      <c r="C86" s="370" t="s">
        <v>395</v>
      </c>
      <c r="D86" s="320" t="s">
        <v>36</v>
      </c>
      <c r="E86" s="321">
        <v>75</v>
      </c>
      <c r="F86" s="321"/>
      <c r="G86" s="322">
        <f t="shared" si="0"/>
        <v>0</v>
      </c>
    </row>
    <row r="87" spans="1:7" s="323" customFormat="1" ht="12">
      <c r="A87" s="317"/>
      <c r="B87" s="367"/>
      <c r="C87" s="370"/>
      <c r="D87" s="320"/>
      <c r="E87" s="321"/>
      <c r="F87" s="321"/>
      <c r="G87" s="322">
        <f t="shared" si="0"/>
        <v>0</v>
      </c>
    </row>
    <row r="88" spans="1:7" s="323" customFormat="1" ht="24">
      <c r="A88" s="317">
        <f>$A$65</f>
        <v>2</v>
      </c>
      <c r="B88" s="367">
        <f>1+B86</f>
        <v>1</v>
      </c>
      <c r="C88" s="382" t="s">
        <v>216</v>
      </c>
      <c r="D88" s="320"/>
      <c r="E88" s="321"/>
      <c r="F88" s="321"/>
      <c r="G88" s="322">
        <f t="shared" si="0"/>
        <v>0</v>
      </c>
    </row>
    <row r="89" spans="1:7" s="323" customFormat="1" ht="24">
      <c r="A89" s="317"/>
      <c r="B89" s="367"/>
      <c r="C89" s="383" t="s">
        <v>217</v>
      </c>
      <c r="D89" s="320" t="s">
        <v>36</v>
      </c>
      <c r="E89" s="321">
        <v>45</v>
      </c>
      <c r="F89" s="381"/>
      <c r="G89" s="322">
        <f t="shared" si="0"/>
        <v>0</v>
      </c>
    </row>
    <row r="90" spans="1:7" s="323" customFormat="1" ht="24">
      <c r="A90" s="317"/>
      <c r="B90" s="367"/>
      <c r="C90" s="383" t="s">
        <v>218</v>
      </c>
      <c r="D90" s="320" t="s">
        <v>36</v>
      </c>
      <c r="E90" s="321">
        <v>560</v>
      </c>
      <c r="F90" s="381"/>
      <c r="G90" s="322">
        <f t="shared" si="0"/>
        <v>0</v>
      </c>
    </row>
    <row r="91" spans="1:7" s="323" customFormat="1" ht="12">
      <c r="A91" s="317"/>
      <c r="B91" s="367"/>
      <c r="C91" s="370"/>
      <c r="D91" s="320"/>
      <c r="E91" s="321"/>
      <c r="F91" s="381"/>
      <c r="G91" s="322">
        <f t="shared" si="0"/>
        <v>0</v>
      </c>
    </row>
    <row r="92" spans="1:7" s="323" customFormat="1" ht="72">
      <c r="A92" s="317">
        <f>$A$65</f>
        <v>2</v>
      </c>
      <c r="B92" s="367">
        <f>1+B88</f>
        <v>2</v>
      </c>
      <c r="C92" s="371" t="s">
        <v>219</v>
      </c>
      <c r="D92" s="350" t="s">
        <v>37</v>
      </c>
      <c r="E92" s="351">
        <v>380</v>
      </c>
      <c r="F92" s="321"/>
      <c r="G92" s="322">
        <f t="shared" si="0"/>
        <v>0</v>
      </c>
    </row>
    <row r="93" spans="1:7" s="323" customFormat="1" ht="12">
      <c r="A93" s="317"/>
      <c r="B93" s="367"/>
      <c r="C93" s="370"/>
      <c r="D93" s="320"/>
      <c r="E93" s="321"/>
      <c r="F93" s="321"/>
      <c r="G93" s="322">
        <f t="shared" si="0"/>
        <v>0</v>
      </c>
    </row>
    <row r="94" spans="1:7" s="323" customFormat="1" ht="48">
      <c r="A94" s="317">
        <f>$A$65</f>
        <v>2</v>
      </c>
      <c r="B94" s="367">
        <f>1+B92</f>
        <v>3</v>
      </c>
      <c r="C94" s="384" t="s">
        <v>220</v>
      </c>
      <c r="D94" s="350" t="s">
        <v>36</v>
      </c>
      <c r="E94" s="351">
        <v>378</v>
      </c>
      <c r="F94" s="381"/>
      <c r="G94" s="322">
        <f t="shared" si="0"/>
        <v>0</v>
      </c>
    </row>
    <row r="95" spans="1:7" s="323" customFormat="1" ht="12">
      <c r="A95" s="317"/>
      <c r="B95" s="367"/>
      <c r="C95" s="370"/>
      <c r="D95" s="320"/>
      <c r="E95" s="321"/>
      <c r="F95" s="321"/>
      <c r="G95" s="322">
        <f t="shared" si="0"/>
        <v>0</v>
      </c>
    </row>
    <row r="96" spans="1:7" s="323" customFormat="1" ht="12">
      <c r="A96" s="367" t="s">
        <v>200</v>
      </c>
      <c r="B96" s="318"/>
      <c r="C96" s="319"/>
      <c r="D96" s="320"/>
      <c r="E96" s="321"/>
      <c r="F96" s="321"/>
      <c r="G96" s="322"/>
    </row>
    <row r="97" spans="1:7" s="323" customFormat="1" ht="12.75">
      <c r="A97" s="317"/>
      <c r="B97" s="373"/>
      <c r="C97" s="387" t="str">
        <f>CONCATENATE("SKUPAJ :  ",C65)</f>
        <v>SKUPAJ :  ZEMELJSKA DELA</v>
      </c>
      <c r="D97" s="375"/>
      <c r="E97" s="376"/>
      <c r="F97" s="376"/>
      <c r="G97" s="322">
        <f>SUM(G68:G95)</f>
        <v>0</v>
      </c>
    </row>
    <row r="98" spans="1:7" s="323" customFormat="1" ht="12">
      <c r="A98" s="367" t="s">
        <v>200</v>
      </c>
      <c r="B98" s="318"/>
      <c r="C98" s="319"/>
      <c r="D98" s="320"/>
      <c r="E98" s="321"/>
      <c r="F98" s="321"/>
      <c r="G98" s="322"/>
    </row>
    <row r="99" spans="1:7" s="323" customFormat="1" ht="12.75">
      <c r="A99" s="317"/>
      <c r="B99" s="373"/>
      <c r="C99" s="387"/>
      <c r="D99" s="375"/>
      <c r="E99" s="376"/>
      <c r="F99" s="376"/>
      <c r="G99" s="322">
        <f t="shared" si="0"/>
        <v>0</v>
      </c>
    </row>
    <row r="100" spans="1:20" s="323" customFormat="1" ht="12.75">
      <c r="A100" s="364">
        <f>A65+1</f>
        <v>3</v>
      </c>
      <c r="B100" s="318"/>
      <c r="C100" s="365" t="s">
        <v>221</v>
      </c>
      <c r="D100" s="320"/>
      <c r="E100" s="321"/>
      <c r="F100" s="321"/>
      <c r="G100" s="322">
        <f t="shared" si="0"/>
        <v>0</v>
      </c>
      <c r="H100" s="386"/>
      <c r="I100" s="386"/>
      <c r="J100" s="386"/>
      <c r="K100" s="386"/>
      <c r="L100" s="386"/>
      <c r="M100" s="386"/>
      <c r="N100" s="386"/>
      <c r="O100" s="386"/>
      <c r="P100" s="386"/>
      <c r="Q100" s="386"/>
      <c r="R100" s="386"/>
      <c r="S100" s="386"/>
      <c r="T100" s="386"/>
    </row>
    <row r="101" spans="1:7" s="323" customFormat="1" ht="12">
      <c r="A101" s="317"/>
      <c r="B101" s="318"/>
      <c r="C101" s="319"/>
      <c r="D101" s="320"/>
      <c r="E101" s="321"/>
      <c r="F101" s="321"/>
      <c r="G101" s="322">
        <f t="shared" si="0"/>
        <v>0</v>
      </c>
    </row>
    <row r="102" spans="1:7" s="323" customFormat="1" ht="89.25">
      <c r="A102" s="317"/>
      <c r="B102" s="318"/>
      <c r="C102" s="380" t="s">
        <v>222</v>
      </c>
      <c r="D102" s="320"/>
      <c r="E102" s="321"/>
      <c r="F102" s="321"/>
      <c r="G102" s="322">
        <f t="shared" si="0"/>
        <v>0</v>
      </c>
    </row>
    <row r="103" spans="1:7" s="323" customFormat="1" ht="89.25">
      <c r="A103" s="317"/>
      <c r="B103" s="318"/>
      <c r="C103" s="380" t="s">
        <v>223</v>
      </c>
      <c r="D103" s="320"/>
      <c r="E103" s="321"/>
      <c r="F103" s="321"/>
      <c r="G103" s="322">
        <f t="shared" si="0"/>
        <v>0</v>
      </c>
    </row>
    <row r="104" spans="1:7" s="323" customFormat="1" ht="76.5">
      <c r="A104" s="317"/>
      <c r="B104" s="318"/>
      <c r="C104" s="380" t="s">
        <v>224</v>
      </c>
      <c r="D104" s="320"/>
      <c r="E104" s="321"/>
      <c r="F104" s="321"/>
      <c r="G104" s="322">
        <f t="shared" si="0"/>
        <v>0</v>
      </c>
    </row>
    <row r="105" spans="1:7" s="323" customFormat="1" ht="89.25">
      <c r="A105" s="388"/>
      <c r="B105" s="389"/>
      <c r="C105" s="380" t="s">
        <v>225</v>
      </c>
      <c r="D105" s="390"/>
      <c r="E105" s="391"/>
      <c r="F105" s="391"/>
      <c r="G105" s="322">
        <f t="shared" si="0"/>
        <v>0</v>
      </c>
    </row>
    <row r="106" spans="1:7" s="323" customFormat="1" ht="51">
      <c r="A106" s="317"/>
      <c r="B106" s="318"/>
      <c r="C106" s="346" t="s">
        <v>226</v>
      </c>
      <c r="D106" s="320"/>
      <c r="E106" s="321"/>
      <c r="F106" s="321"/>
      <c r="G106" s="322">
        <f t="shared" si="0"/>
        <v>0</v>
      </c>
    </row>
    <row r="107" spans="1:7" s="323" customFormat="1" ht="51">
      <c r="A107" s="317"/>
      <c r="B107" s="318"/>
      <c r="C107" s="346" t="s">
        <v>227</v>
      </c>
      <c r="D107" s="320"/>
      <c r="E107" s="321"/>
      <c r="F107" s="321"/>
      <c r="G107" s="322">
        <f t="shared" si="0"/>
        <v>0</v>
      </c>
    </row>
    <row r="108" spans="1:7" s="323" customFormat="1" ht="12">
      <c r="A108" s="317"/>
      <c r="B108" s="318"/>
      <c r="C108" s="319"/>
      <c r="D108" s="320"/>
      <c r="E108" s="321"/>
      <c r="F108" s="321"/>
      <c r="G108" s="322">
        <f t="shared" si="0"/>
        <v>0</v>
      </c>
    </row>
    <row r="109" spans="1:7" s="323" customFormat="1" ht="24">
      <c r="A109" s="317">
        <f>$A$100</f>
        <v>3</v>
      </c>
      <c r="B109" s="367">
        <v>1</v>
      </c>
      <c r="C109" s="368" t="s">
        <v>228</v>
      </c>
      <c r="D109" s="397"/>
      <c r="E109" s="322"/>
      <c r="F109" s="322"/>
      <c r="G109" s="322">
        <f t="shared" si="0"/>
        <v>0</v>
      </c>
    </row>
    <row r="110" spans="1:7" s="323" customFormat="1" ht="24">
      <c r="A110" s="317"/>
      <c r="B110" s="367"/>
      <c r="C110" s="383" t="s">
        <v>229</v>
      </c>
      <c r="D110" s="320" t="s">
        <v>36</v>
      </c>
      <c r="E110" s="321">
        <v>4</v>
      </c>
      <c r="F110" s="321"/>
      <c r="G110" s="322">
        <f t="shared" si="0"/>
        <v>0</v>
      </c>
    </row>
    <row r="111" spans="1:20" s="323" customFormat="1" ht="12">
      <c r="A111" s="317"/>
      <c r="B111" s="367"/>
      <c r="C111" s="319"/>
      <c r="D111" s="320"/>
      <c r="E111" s="322"/>
      <c r="F111" s="322"/>
      <c r="G111" s="322">
        <f t="shared" si="0"/>
        <v>0</v>
      </c>
      <c r="H111" s="392"/>
      <c r="I111" s="392"/>
      <c r="J111" s="392"/>
      <c r="K111" s="392"/>
      <c r="L111" s="392"/>
      <c r="M111" s="392"/>
      <c r="N111" s="392"/>
      <c r="O111" s="392"/>
      <c r="P111" s="392"/>
      <c r="Q111" s="392"/>
      <c r="R111" s="392"/>
      <c r="S111" s="392"/>
      <c r="T111" s="392"/>
    </row>
    <row r="112" spans="1:7" s="323" customFormat="1" ht="36">
      <c r="A112" s="317">
        <f>$A$100</f>
        <v>3</v>
      </c>
      <c r="B112" s="367">
        <f>1+B109</f>
        <v>2</v>
      </c>
      <c r="C112" s="319" t="s">
        <v>230</v>
      </c>
      <c r="D112" s="320"/>
      <c r="E112" s="321"/>
      <c r="F112" s="321"/>
      <c r="G112" s="322">
        <f t="shared" si="0"/>
        <v>0</v>
      </c>
    </row>
    <row r="113" spans="1:20" s="386" customFormat="1" ht="12">
      <c r="A113" s="317"/>
      <c r="B113" s="367"/>
      <c r="C113" s="383" t="s">
        <v>231</v>
      </c>
      <c r="D113" s="320" t="s">
        <v>36</v>
      </c>
      <c r="E113" s="321">
        <v>22</v>
      </c>
      <c r="F113" s="321"/>
      <c r="G113" s="322">
        <f t="shared" si="0"/>
        <v>0</v>
      </c>
      <c r="H113" s="323"/>
      <c r="I113" s="323"/>
      <c r="J113" s="323"/>
      <c r="K113" s="323"/>
      <c r="L113" s="323"/>
      <c r="M113" s="323"/>
      <c r="N113" s="323"/>
      <c r="O113" s="323"/>
      <c r="P113" s="323"/>
      <c r="Q113" s="323"/>
      <c r="R113" s="323"/>
      <c r="S113" s="323"/>
      <c r="T113" s="323"/>
    </row>
    <row r="114" spans="1:7" s="323" customFormat="1" ht="12">
      <c r="A114" s="317"/>
      <c r="B114" s="367"/>
      <c r="C114" s="319"/>
      <c r="D114" s="397"/>
      <c r="E114" s="322"/>
      <c r="F114" s="322"/>
      <c r="G114" s="322"/>
    </row>
    <row r="115" spans="1:7" s="323" customFormat="1" ht="36">
      <c r="A115" s="317">
        <f>$A$100</f>
        <v>3</v>
      </c>
      <c r="B115" s="367">
        <f>1+B112</f>
        <v>3</v>
      </c>
      <c r="C115" s="319" t="s">
        <v>232</v>
      </c>
      <c r="D115" s="320"/>
      <c r="E115" s="321"/>
      <c r="F115" s="321"/>
      <c r="G115" s="322">
        <f t="shared" si="0"/>
        <v>0</v>
      </c>
    </row>
    <row r="116" spans="1:7" s="323" customFormat="1" ht="24">
      <c r="A116" s="317"/>
      <c r="B116" s="367"/>
      <c r="C116" s="370" t="s">
        <v>233</v>
      </c>
      <c r="D116" s="320" t="s">
        <v>36</v>
      </c>
      <c r="E116" s="321">
        <v>55</v>
      </c>
      <c r="F116" s="321"/>
      <c r="G116" s="322">
        <f t="shared" si="0"/>
        <v>0</v>
      </c>
    </row>
    <row r="117" spans="1:7" s="323" customFormat="1" ht="24">
      <c r="A117" s="317"/>
      <c r="B117" s="367"/>
      <c r="C117" s="370" t="s">
        <v>234</v>
      </c>
      <c r="D117" s="320" t="s">
        <v>36</v>
      </c>
      <c r="E117" s="321">
        <v>72</v>
      </c>
      <c r="F117" s="321"/>
      <c r="G117" s="322">
        <f t="shared" si="0"/>
        <v>0</v>
      </c>
    </row>
    <row r="118" spans="1:7" s="323" customFormat="1" ht="48">
      <c r="A118" s="317"/>
      <c r="B118" s="367"/>
      <c r="C118" s="370" t="s">
        <v>235</v>
      </c>
      <c r="D118" s="320" t="s">
        <v>36</v>
      </c>
      <c r="E118" s="321">
        <v>38</v>
      </c>
      <c r="F118" s="321"/>
      <c r="G118" s="322">
        <f t="shared" si="0"/>
        <v>0</v>
      </c>
    </row>
    <row r="119" spans="1:7" s="323" customFormat="1" ht="12">
      <c r="A119" s="317"/>
      <c r="B119" s="367"/>
      <c r="C119" s="370"/>
      <c r="D119" s="320"/>
      <c r="E119" s="321"/>
      <c r="F119" s="321"/>
      <c r="G119" s="322"/>
    </row>
    <row r="120" spans="1:7" s="323" customFormat="1" ht="60">
      <c r="A120" s="317">
        <f>$A$128</f>
        <v>4</v>
      </c>
      <c r="B120" s="318">
        <f>1+B115</f>
        <v>4</v>
      </c>
      <c r="C120" s="368" t="s">
        <v>236</v>
      </c>
      <c r="D120" s="320" t="s">
        <v>36</v>
      </c>
      <c r="E120" s="321">
        <v>3</v>
      </c>
      <c r="F120" s="321"/>
      <c r="G120" s="322">
        <f>E120*F120</f>
        <v>0</v>
      </c>
    </row>
    <row r="121" spans="1:7" s="323" customFormat="1" ht="12">
      <c r="A121" s="317"/>
      <c r="B121" s="367"/>
      <c r="C121" s="370"/>
      <c r="D121" s="320"/>
      <c r="E121" s="321"/>
      <c r="F121" s="321"/>
      <c r="G121" s="322">
        <f t="shared" si="0"/>
        <v>0</v>
      </c>
    </row>
    <row r="122" spans="1:7" s="323" customFormat="1" ht="72">
      <c r="A122" s="317">
        <f>$A$100</f>
        <v>3</v>
      </c>
      <c r="B122" s="367">
        <f>1+B120</f>
        <v>5</v>
      </c>
      <c r="C122" s="319" t="s">
        <v>237</v>
      </c>
      <c r="D122" s="320" t="s">
        <v>238</v>
      </c>
      <c r="E122" s="321">
        <v>18500</v>
      </c>
      <c r="F122" s="321"/>
      <c r="G122" s="322">
        <f t="shared" si="0"/>
        <v>0</v>
      </c>
    </row>
    <row r="123" spans="1:7" s="323" customFormat="1" ht="12">
      <c r="A123" s="317"/>
      <c r="B123" s="367"/>
      <c r="C123" s="319"/>
      <c r="D123" s="320"/>
      <c r="E123" s="321"/>
      <c r="F123" s="321"/>
      <c r="G123" s="322"/>
    </row>
    <row r="124" spans="1:20" s="392" customFormat="1" ht="12">
      <c r="A124" s="367" t="s">
        <v>200</v>
      </c>
      <c r="B124" s="318"/>
      <c r="C124" s="319"/>
      <c r="D124" s="320"/>
      <c r="E124" s="321"/>
      <c r="F124" s="321"/>
      <c r="G124" s="322"/>
      <c r="H124" s="323"/>
      <c r="I124" s="323"/>
      <c r="J124" s="323"/>
      <c r="K124" s="323"/>
      <c r="L124" s="323"/>
      <c r="M124" s="323"/>
      <c r="N124" s="323"/>
      <c r="O124" s="323"/>
      <c r="P124" s="323"/>
      <c r="Q124" s="323"/>
      <c r="R124" s="323"/>
      <c r="S124" s="323"/>
      <c r="T124" s="323"/>
    </row>
    <row r="125" spans="1:7" s="323" customFormat="1" ht="12.75">
      <c r="A125" s="372"/>
      <c r="B125" s="373"/>
      <c r="C125" s="387" t="str">
        <f>CONCATENATE("SKUPAJ :  ",C100)</f>
        <v>SKUPAJ :  BETONSKA DELA</v>
      </c>
      <c r="D125" s="375"/>
      <c r="E125" s="376"/>
      <c r="F125" s="376"/>
      <c r="G125" s="377">
        <f>SUM(G108:G124)</f>
        <v>0</v>
      </c>
    </row>
    <row r="126" spans="1:7" s="323" customFormat="1" ht="12">
      <c r="A126" s="367" t="s">
        <v>200</v>
      </c>
      <c r="B126" s="318"/>
      <c r="C126" s="319"/>
      <c r="D126" s="320"/>
      <c r="E126" s="321"/>
      <c r="F126" s="321"/>
      <c r="G126" s="322"/>
    </row>
    <row r="127" spans="1:7" s="323" customFormat="1" ht="12.75">
      <c r="A127" s="317"/>
      <c r="B127" s="373"/>
      <c r="C127" s="387"/>
      <c r="D127" s="375"/>
      <c r="E127" s="376"/>
      <c r="F127" s="376"/>
      <c r="G127" s="322"/>
    </row>
    <row r="128" spans="1:7" s="323" customFormat="1" ht="12.75">
      <c r="A128" s="364">
        <f>1+A100</f>
        <v>4</v>
      </c>
      <c r="B128" s="318"/>
      <c r="C128" s="365" t="s">
        <v>239</v>
      </c>
      <c r="D128" s="320"/>
      <c r="E128" s="321"/>
      <c r="F128" s="321"/>
      <c r="G128" s="322"/>
    </row>
    <row r="129" spans="1:7" s="323" customFormat="1" ht="12.75">
      <c r="A129" s="364"/>
      <c r="B129" s="318"/>
      <c r="C129" s="319"/>
      <c r="D129" s="320"/>
      <c r="E129" s="321"/>
      <c r="F129" s="321"/>
      <c r="G129" s="322"/>
    </row>
    <row r="130" spans="1:7" s="323" customFormat="1" ht="63.75">
      <c r="A130" s="317"/>
      <c r="B130" s="318"/>
      <c r="C130" s="346" t="s">
        <v>240</v>
      </c>
      <c r="D130" s="320"/>
      <c r="E130" s="321"/>
      <c r="F130" s="321"/>
      <c r="G130" s="322"/>
    </row>
    <row r="131" spans="1:20" s="323" customFormat="1" ht="12.75">
      <c r="A131" s="317"/>
      <c r="B131" s="318"/>
      <c r="C131" s="346"/>
      <c r="D131" s="320"/>
      <c r="E131" s="321"/>
      <c r="F131" s="321"/>
      <c r="G131" s="322"/>
      <c r="H131" s="378"/>
      <c r="I131" s="378"/>
      <c r="J131" s="378"/>
      <c r="K131" s="378"/>
      <c r="L131" s="378"/>
      <c r="M131" s="378"/>
      <c r="N131" s="378"/>
      <c r="O131" s="378"/>
      <c r="P131" s="378"/>
      <c r="Q131" s="378"/>
      <c r="R131" s="378"/>
      <c r="S131" s="378"/>
      <c r="T131" s="378"/>
    </row>
    <row r="132" spans="1:7" s="323" customFormat="1" ht="48">
      <c r="A132" s="317">
        <f>$A$128</f>
        <v>4</v>
      </c>
      <c r="B132" s="318">
        <v>1</v>
      </c>
      <c r="C132" s="319" t="s">
        <v>241</v>
      </c>
      <c r="D132" s="320" t="s">
        <v>37</v>
      </c>
      <c r="E132" s="321">
        <v>46</v>
      </c>
      <c r="F132" s="321"/>
      <c r="G132" s="322">
        <f>E132*F132</f>
        <v>0</v>
      </c>
    </row>
    <row r="133" spans="1:7" s="323" customFormat="1" ht="12">
      <c r="A133" s="317"/>
      <c r="B133" s="367"/>
      <c r="C133" s="383"/>
      <c r="D133" s="320"/>
      <c r="E133" s="321"/>
      <c r="F133" s="321"/>
      <c r="G133" s="322"/>
    </row>
    <row r="134" spans="1:7" s="323" customFormat="1" ht="72">
      <c r="A134" s="317">
        <f>$A$128</f>
        <v>4</v>
      </c>
      <c r="B134" s="318">
        <f>1+B132</f>
        <v>2</v>
      </c>
      <c r="C134" s="319" t="s">
        <v>242</v>
      </c>
      <c r="D134" s="320"/>
      <c r="E134" s="321"/>
      <c r="F134" s="321"/>
      <c r="G134" s="322"/>
    </row>
    <row r="135" spans="1:7" s="323" customFormat="1" ht="48">
      <c r="A135" s="317"/>
      <c r="B135" s="318"/>
      <c r="C135" s="368" t="s">
        <v>243</v>
      </c>
      <c r="D135" s="320"/>
      <c r="E135" s="321"/>
      <c r="F135" s="321"/>
      <c r="G135" s="322">
        <f>E135*F135</f>
        <v>0</v>
      </c>
    </row>
    <row r="136" spans="1:7" s="323" customFormat="1" ht="11.25" customHeight="1">
      <c r="A136" s="317"/>
      <c r="B136" s="367"/>
      <c r="C136" s="383" t="s">
        <v>244</v>
      </c>
      <c r="D136" s="320" t="s">
        <v>37</v>
      </c>
      <c r="E136" s="321">
        <v>490</v>
      </c>
      <c r="F136" s="321"/>
      <c r="G136" s="322">
        <f>E136*F136</f>
        <v>0</v>
      </c>
    </row>
    <row r="137" spans="1:7" s="323" customFormat="1" ht="12">
      <c r="A137" s="317"/>
      <c r="B137" s="367"/>
      <c r="C137" s="383" t="s">
        <v>245</v>
      </c>
      <c r="D137" s="320" t="s">
        <v>37</v>
      </c>
      <c r="E137" s="321">
        <v>22</v>
      </c>
      <c r="F137" s="321"/>
      <c r="G137" s="322">
        <f>E137*F137</f>
        <v>0</v>
      </c>
    </row>
    <row r="138" spans="1:7" s="323" customFormat="1" ht="12">
      <c r="A138" s="317"/>
      <c r="B138" s="367"/>
      <c r="C138" s="370"/>
      <c r="D138" s="320"/>
      <c r="E138" s="321"/>
      <c r="F138" s="321"/>
      <c r="G138" s="322"/>
    </row>
    <row r="139" spans="1:7" s="323" customFormat="1" ht="60">
      <c r="A139" s="317">
        <f>$A$128</f>
        <v>4</v>
      </c>
      <c r="B139" s="318">
        <f>1+B134</f>
        <v>3</v>
      </c>
      <c r="C139" s="319" t="s">
        <v>246</v>
      </c>
      <c r="D139" s="320" t="s">
        <v>37</v>
      </c>
      <c r="E139" s="321">
        <v>96</v>
      </c>
      <c r="F139" s="321"/>
      <c r="G139" s="322">
        <f>E139*F139</f>
        <v>0</v>
      </c>
    </row>
    <row r="140" spans="1:7" s="323" customFormat="1" ht="12">
      <c r="A140" s="317"/>
      <c r="B140" s="318"/>
      <c r="C140" s="319"/>
      <c r="D140" s="320"/>
      <c r="E140" s="321"/>
      <c r="F140" s="321"/>
      <c r="G140" s="322"/>
    </row>
    <row r="141" spans="1:7" s="323" customFormat="1" ht="36">
      <c r="A141" s="317">
        <f>$A$128</f>
        <v>4</v>
      </c>
      <c r="B141" s="318">
        <f>1+B139</f>
        <v>4</v>
      </c>
      <c r="C141" s="319" t="s">
        <v>247</v>
      </c>
      <c r="D141" s="320" t="s">
        <v>37</v>
      </c>
      <c r="E141" s="321">
        <v>8</v>
      </c>
      <c r="F141" s="321"/>
      <c r="G141" s="322">
        <f>E141*F141</f>
        <v>0</v>
      </c>
    </row>
    <row r="142" spans="1:7" s="323" customFormat="1" ht="12">
      <c r="A142" s="317"/>
      <c r="B142" s="367"/>
      <c r="C142" s="370"/>
      <c r="D142" s="320"/>
      <c r="E142" s="321"/>
      <c r="F142" s="321"/>
      <c r="G142" s="322"/>
    </row>
    <row r="143" spans="1:7" s="323" customFormat="1" ht="48">
      <c r="A143" s="317">
        <f>$A$128</f>
        <v>4</v>
      </c>
      <c r="B143" s="318">
        <f>1+B141</f>
        <v>5</v>
      </c>
      <c r="C143" s="368" t="s">
        <v>248</v>
      </c>
      <c r="D143" s="320"/>
      <c r="E143" s="321"/>
      <c r="F143" s="321"/>
      <c r="G143" s="322"/>
    </row>
    <row r="144" spans="1:20" s="378" customFormat="1" ht="36">
      <c r="A144" s="317"/>
      <c r="B144" s="318"/>
      <c r="C144" s="319" t="s">
        <v>249</v>
      </c>
      <c r="D144" s="320" t="s">
        <v>38</v>
      </c>
      <c r="E144" s="321">
        <v>9</v>
      </c>
      <c r="F144" s="321"/>
      <c r="G144" s="322">
        <f>E144*F144</f>
        <v>0</v>
      </c>
      <c r="H144" s="323"/>
      <c r="I144" s="323"/>
      <c r="J144" s="323"/>
      <c r="K144" s="323"/>
      <c r="L144" s="323"/>
      <c r="M144" s="323"/>
      <c r="N144" s="323"/>
      <c r="O144" s="323"/>
      <c r="P144" s="323"/>
      <c r="Q144" s="323"/>
      <c r="R144" s="323"/>
      <c r="S144" s="323"/>
      <c r="T144" s="323"/>
    </row>
    <row r="145" spans="1:7" s="323" customFormat="1" ht="12">
      <c r="A145" s="317"/>
      <c r="B145" s="367"/>
      <c r="C145" s="371"/>
      <c r="D145" s="320"/>
      <c r="E145" s="321"/>
      <c r="F145" s="321"/>
      <c r="G145" s="322"/>
    </row>
    <row r="146" spans="1:7" s="323" customFormat="1" ht="12">
      <c r="A146" s="367" t="s">
        <v>200</v>
      </c>
      <c r="B146" s="318"/>
      <c r="C146" s="319"/>
      <c r="D146" s="320"/>
      <c r="E146" s="321"/>
      <c r="F146" s="321"/>
      <c r="G146" s="322"/>
    </row>
    <row r="147" spans="1:7" s="323" customFormat="1" ht="12.75">
      <c r="A147" s="372"/>
      <c r="B147" s="373"/>
      <c r="C147" s="387" t="str">
        <f>CONCATENATE("SKUPAJ :  ",C128)</f>
        <v>SKUPAJ :  TESARSKA DELA</v>
      </c>
      <c r="D147" s="375"/>
      <c r="E147" s="376"/>
      <c r="F147" s="376"/>
      <c r="G147" s="377">
        <f>SUM(G132:G146)</f>
        <v>0</v>
      </c>
    </row>
    <row r="148" spans="1:7" s="323" customFormat="1" ht="12">
      <c r="A148" s="367" t="s">
        <v>200</v>
      </c>
      <c r="B148" s="318"/>
      <c r="C148" s="319"/>
      <c r="D148" s="320"/>
      <c r="E148" s="321"/>
      <c r="F148" s="321"/>
      <c r="G148" s="322"/>
    </row>
    <row r="149" spans="1:7" s="323" customFormat="1" ht="12">
      <c r="A149" s="317"/>
      <c r="B149" s="318"/>
      <c r="C149" s="319"/>
      <c r="D149" s="320"/>
      <c r="E149" s="321"/>
      <c r="F149" s="321"/>
      <c r="G149" s="322"/>
    </row>
    <row r="150" spans="1:7" s="323" customFormat="1" ht="12.75">
      <c r="A150" s="364">
        <f>1+A128</f>
        <v>5</v>
      </c>
      <c r="B150" s="318"/>
      <c r="C150" s="365" t="s">
        <v>250</v>
      </c>
      <c r="D150" s="320"/>
      <c r="E150" s="321"/>
      <c r="F150" s="321"/>
      <c r="G150" s="322"/>
    </row>
    <row r="151" spans="1:7" s="323" customFormat="1" ht="12.75">
      <c r="A151" s="364"/>
      <c r="B151" s="318"/>
      <c r="C151" s="365"/>
      <c r="D151" s="320"/>
      <c r="E151" s="321"/>
      <c r="F151" s="321"/>
      <c r="G151" s="322"/>
    </row>
    <row r="152" spans="1:7" s="323" customFormat="1" ht="12.75">
      <c r="A152" s="364"/>
      <c r="B152" s="318"/>
      <c r="C152" s="401" t="s">
        <v>251</v>
      </c>
      <c r="D152" s="320"/>
      <c r="E152" s="321"/>
      <c r="F152" s="321"/>
      <c r="G152" s="322"/>
    </row>
    <row r="153" spans="1:20" s="323" customFormat="1" ht="48">
      <c r="A153" s="317">
        <f>$A$150</f>
        <v>5</v>
      </c>
      <c r="B153" s="367">
        <f>1</f>
        <v>1</v>
      </c>
      <c r="C153" s="319" t="s">
        <v>252</v>
      </c>
      <c r="D153" s="320" t="s">
        <v>35</v>
      </c>
      <c r="E153" s="321">
        <v>4</v>
      </c>
      <c r="F153" s="321"/>
      <c r="G153" s="322">
        <f>E153*F153</f>
        <v>0</v>
      </c>
      <c r="H153" s="378"/>
      <c r="I153" s="378"/>
      <c r="J153" s="378"/>
      <c r="K153" s="378"/>
      <c r="L153" s="378"/>
      <c r="M153" s="378"/>
      <c r="N153" s="378"/>
      <c r="O153" s="378"/>
      <c r="P153" s="378"/>
      <c r="Q153" s="378"/>
      <c r="R153" s="378"/>
      <c r="S153" s="378"/>
      <c r="T153" s="378"/>
    </row>
    <row r="154" spans="1:7" s="323" customFormat="1" ht="12.75">
      <c r="A154" s="364"/>
      <c r="B154" s="318"/>
      <c r="C154" s="365"/>
      <c r="D154" s="320"/>
      <c r="E154" s="321"/>
      <c r="F154" s="321"/>
      <c r="G154" s="322"/>
    </row>
    <row r="155" spans="1:7" s="323" customFormat="1" ht="12.75">
      <c r="A155" s="364"/>
      <c r="B155" s="318"/>
      <c r="C155" s="401" t="s">
        <v>253</v>
      </c>
      <c r="D155" s="320"/>
      <c r="E155" s="321"/>
      <c r="F155" s="321"/>
      <c r="G155" s="322"/>
    </row>
    <row r="156" spans="1:7" s="323" customFormat="1" ht="96">
      <c r="A156" s="317">
        <f>$A$150</f>
        <v>5</v>
      </c>
      <c r="B156" s="367">
        <f>1+B153</f>
        <v>2</v>
      </c>
      <c r="C156" s="319" t="s">
        <v>254</v>
      </c>
      <c r="E156" s="321"/>
      <c r="F156" s="402"/>
      <c r="G156" s="322"/>
    </row>
    <row r="157" spans="1:7" s="323" customFormat="1" ht="24">
      <c r="A157" s="364"/>
      <c r="B157" s="318"/>
      <c r="C157" s="319" t="s">
        <v>255</v>
      </c>
      <c r="D157" s="320"/>
      <c r="E157" s="321"/>
      <c r="F157" s="321"/>
      <c r="G157" s="322"/>
    </row>
    <row r="158" spans="1:7" s="323" customFormat="1" ht="24">
      <c r="A158" s="364"/>
      <c r="B158" s="318"/>
      <c r="C158" s="319" t="s">
        <v>256</v>
      </c>
      <c r="D158" s="320"/>
      <c r="E158" s="321"/>
      <c r="F158" s="321"/>
      <c r="G158" s="322"/>
    </row>
    <row r="159" spans="1:7" s="323" customFormat="1" ht="12.75">
      <c r="A159" s="364"/>
      <c r="B159" s="318"/>
      <c r="C159" s="319"/>
      <c r="D159" s="320"/>
      <c r="E159" s="321"/>
      <c r="F159" s="321"/>
      <c r="G159" s="322"/>
    </row>
    <row r="160" spans="1:7" s="323" customFormat="1" ht="48">
      <c r="A160" s="364"/>
      <c r="B160" s="318"/>
      <c r="C160" s="319" t="s">
        <v>257</v>
      </c>
      <c r="D160" s="320" t="s">
        <v>37</v>
      </c>
      <c r="E160" s="321">
        <v>40</v>
      </c>
      <c r="F160" s="321"/>
      <c r="G160" s="322">
        <f>E160*F160</f>
        <v>0</v>
      </c>
    </row>
    <row r="161" spans="1:7" s="323" customFormat="1" ht="12.75">
      <c r="A161" s="364"/>
      <c r="B161" s="318"/>
      <c r="C161" s="319"/>
      <c r="D161" s="320"/>
      <c r="E161" s="321"/>
      <c r="F161" s="321"/>
      <c r="G161" s="322"/>
    </row>
    <row r="162" spans="1:7" s="323" customFormat="1" ht="48">
      <c r="A162" s="364"/>
      <c r="B162" s="318"/>
      <c r="C162" s="319" t="s">
        <v>258</v>
      </c>
      <c r="D162" s="320" t="s">
        <v>37</v>
      </c>
      <c r="E162" s="321">
        <v>135</v>
      </c>
      <c r="F162" s="321"/>
      <c r="G162" s="322">
        <f>E162*F162</f>
        <v>0</v>
      </c>
    </row>
    <row r="163" spans="1:7" s="323" customFormat="1" ht="12.75">
      <c r="A163" s="364"/>
      <c r="B163" s="318"/>
      <c r="C163" s="319"/>
      <c r="D163" s="320"/>
      <c r="E163" s="321"/>
      <c r="F163" s="321"/>
      <c r="G163" s="322"/>
    </row>
    <row r="164" spans="1:7" s="323" customFormat="1" ht="12.75">
      <c r="A164" s="317"/>
      <c r="B164" s="367"/>
      <c r="C164" s="401" t="s">
        <v>259</v>
      </c>
      <c r="D164" s="320"/>
      <c r="E164" s="321"/>
      <c r="F164" s="321"/>
      <c r="G164" s="322"/>
    </row>
    <row r="165" spans="1:7" s="323" customFormat="1" ht="48">
      <c r="A165" s="317">
        <f>$A$151</f>
        <v>0</v>
      </c>
      <c r="B165" s="367">
        <f>1+B156</f>
        <v>3</v>
      </c>
      <c r="C165" s="371" t="s">
        <v>260</v>
      </c>
      <c r="D165" s="320" t="s">
        <v>38</v>
      </c>
      <c r="E165" s="321">
        <v>146</v>
      </c>
      <c r="F165" s="321"/>
      <c r="G165" s="322">
        <f>E165*F165</f>
        <v>0</v>
      </c>
    </row>
    <row r="166" spans="1:20" s="378" customFormat="1" ht="12.75">
      <c r="A166" s="317"/>
      <c r="B166" s="367"/>
      <c r="C166" s="401"/>
      <c r="D166" s="320"/>
      <c r="E166" s="321"/>
      <c r="F166" s="321"/>
      <c r="G166" s="322"/>
      <c r="H166" s="323"/>
      <c r="I166" s="323"/>
      <c r="J166" s="323"/>
      <c r="K166" s="323"/>
      <c r="L166" s="323"/>
      <c r="M166" s="323"/>
      <c r="N166" s="323"/>
      <c r="O166" s="323"/>
      <c r="P166" s="323"/>
      <c r="Q166" s="323"/>
      <c r="R166" s="323"/>
      <c r="S166" s="323"/>
      <c r="T166" s="323"/>
    </row>
    <row r="167" spans="1:7" s="323" customFormat="1" ht="72">
      <c r="A167" s="317">
        <f>$A$150</f>
        <v>5</v>
      </c>
      <c r="B167" s="367">
        <f>1+B165</f>
        <v>4</v>
      </c>
      <c r="C167" s="403" t="s">
        <v>261</v>
      </c>
      <c r="D167" s="404"/>
      <c r="E167" s="405"/>
      <c r="F167" s="321"/>
      <c r="G167" s="322"/>
    </row>
    <row r="168" spans="1:7" s="323" customFormat="1" ht="72">
      <c r="A168" s="364"/>
      <c r="B168" s="318"/>
      <c r="C168" s="403" t="s">
        <v>262</v>
      </c>
      <c r="D168" s="404"/>
      <c r="E168" s="405"/>
      <c r="F168" s="321"/>
      <c r="G168" s="322"/>
    </row>
    <row r="169" spans="1:7" s="323" customFormat="1" ht="48">
      <c r="A169" s="364"/>
      <c r="B169" s="318"/>
      <c r="C169" s="319" t="s">
        <v>263</v>
      </c>
      <c r="D169" s="404" t="s">
        <v>38</v>
      </c>
      <c r="E169" s="321">
        <v>60</v>
      </c>
      <c r="F169" s="321"/>
      <c r="G169" s="322">
        <f>E169*F169</f>
        <v>0</v>
      </c>
    </row>
    <row r="170" spans="1:7" s="323" customFormat="1" ht="12.75">
      <c r="A170" s="364"/>
      <c r="B170" s="318"/>
      <c r="C170" s="370"/>
      <c r="D170" s="320"/>
      <c r="E170" s="321"/>
      <c r="F170" s="321"/>
      <c r="G170" s="322"/>
    </row>
    <row r="171" spans="1:20" s="323" customFormat="1" ht="12.75">
      <c r="A171" s="364"/>
      <c r="B171" s="318"/>
      <c r="C171" s="401" t="s">
        <v>264</v>
      </c>
      <c r="D171" s="320"/>
      <c r="E171" s="321"/>
      <c r="F171" s="321"/>
      <c r="G171" s="322"/>
      <c r="I171" s="324"/>
      <c r="J171" s="324"/>
      <c r="K171" s="324"/>
      <c r="L171" s="325"/>
      <c r="M171" s="327"/>
      <c r="N171" s="324"/>
      <c r="O171" s="324"/>
      <c r="P171" s="324"/>
      <c r="Q171" s="325"/>
      <c r="R171" s="324"/>
      <c r="S171" s="325"/>
      <c r="T171" s="327"/>
    </row>
    <row r="172" spans="1:7" s="323" customFormat="1" ht="36">
      <c r="A172" s="317">
        <f>$A$150</f>
        <v>5</v>
      </c>
      <c r="B172" s="367">
        <f>1+B167</f>
        <v>5</v>
      </c>
      <c r="C172" s="319" t="s">
        <v>265</v>
      </c>
      <c r="D172" s="404" t="s">
        <v>37</v>
      </c>
      <c r="E172" s="321">
        <v>160</v>
      </c>
      <c r="F172" s="321"/>
      <c r="G172" s="322">
        <f>E172*F172</f>
        <v>0</v>
      </c>
    </row>
    <row r="173" spans="1:7" s="323" customFormat="1" ht="12.75">
      <c r="A173" s="364"/>
      <c r="B173" s="318"/>
      <c r="C173" s="401"/>
      <c r="D173" s="320"/>
      <c r="E173" s="321"/>
      <c r="F173" s="321"/>
      <c r="G173" s="322"/>
    </row>
    <row r="174" spans="1:7" s="323" customFormat="1" ht="84">
      <c r="A174" s="317">
        <f>$A$150</f>
        <v>5</v>
      </c>
      <c r="B174" s="367">
        <f>1+B172</f>
        <v>6</v>
      </c>
      <c r="C174" s="403" t="s">
        <v>266</v>
      </c>
      <c r="D174" s="404"/>
      <c r="E174" s="405"/>
      <c r="F174" s="321"/>
      <c r="G174" s="322"/>
    </row>
    <row r="175" spans="1:7" s="323" customFormat="1" ht="24">
      <c r="A175" s="364"/>
      <c r="B175" s="318"/>
      <c r="C175" s="319" t="s">
        <v>255</v>
      </c>
      <c r="D175" s="404" t="s">
        <v>38</v>
      </c>
      <c r="E175" s="321">
        <v>72</v>
      </c>
      <c r="F175" s="321"/>
      <c r="G175" s="322">
        <f>E175*F175</f>
        <v>0</v>
      </c>
    </row>
    <row r="176" spans="1:7" s="323" customFormat="1" ht="12.75">
      <c r="A176" s="364"/>
      <c r="B176" s="318"/>
      <c r="C176" s="319"/>
      <c r="D176" s="404"/>
      <c r="E176" s="321"/>
      <c r="F176" s="321"/>
      <c r="G176" s="322"/>
    </row>
    <row r="177" spans="1:7" s="323" customFormat="1" ht="12.75">
      <c r="A177" s="364"/>
      <c r="B177" s="318"/>
      <c r="C177" s="401" t="s">
        <v>303</v>
      </c>
      <c r="D177" s="404"/>
      <c r="E177" s="321"/>
      <c r="F177" s="321"/>
      <c r="G177" s="322"/>
    </row>
    <row r="178" spans="1:7" s="323" customFormat="1" ht="120">
      <c r="A178" s="317">
        <f>$A$150</f>
        <v>5</v>
      </c>
      <c r="B178" s="367">
        <f>1+B174</f>
        <v>7</v>
      </c>
      <c r="C178" s="403" t="s">
        <v>396</v>
      </c>
      <c r="D178" s="404"/>
      <c r="E178" s="405"/>
      <c r="F178" s="321"/>
      <c r="G178" s="322"/>
    </row>
    <row r="179" spans="1:7" s="323" customFormat="1" ht="24">
      <c r="A179" s="364"/>
      <c r="B179" s="318"/>
      <c r="C179" s="319" t="s">
        <v>255</v>
      </c>
      <c r="D179" s="404" t="s">
        <v>36</v>
      </c>
      <c r="E179" s="321">
        <v>38</v>
      </c>
      <c r="F179" s="321"/>
      <c r="G179" s="322">
        <f>E179*F179</f>
        <v>0</v>
      </c>
    </row>
    <row r="180" spans="1:7" s="323" customFormat="1" ht="12">
      <c r="A180" s="317"/>
      <c r="B180" s="367"/>
      <c r="C180" s="370"/>
      <c r="D180" s="320"/>
      <c r="E180" s="321"/>
      <c r="F180" s="321"/>
      <c r="G180" s="322"/>
    </row>
    <row r="181" spans="1:7" s="323" customFormat="1" ht="12.75">
      <c r="A181" s="317">
        <f>$A$150</f>
        <v>5</v>
      </c>
      <c r="B181" s="367">
        <f>1+B178</f>
        <v>8</v>
      </c>
      <c r="C181" s="406" t="s">
        <v>267</v>
      </c>
      <c r="D181" s="320"/>
      <c r="E181" s="321"/>
      <c r="F181" s="321"/>
      <c r="G181" s="322">
        <f>E181*F181</f>
        <v>0</v>
      </c>
    </row>
    <row r="182" spans="1:7" s="323" customFormat="1" ht="36">
      <c r="A182" s="317"/>
      <c r="B182" s="367"/>
      <c r="C182" s="349" t="s">
        <v>268</v>
      </c>
      <c r="D182" s="320" t="s">
        <v>35</v>
      </c>
      <c r="E182" s="321">
        <v>1</v>
      </c>
      <c r="F182" s="321"/>
      <c r="G182" s="322">
        <f>E182*F182</f>
        <v>0</v>
      </c>
    </row>
    <row r="183" spans="1:7" s="323" customFormat="1" ht="12">
      <c r="A183" s="367" t="s">
        <v>200</v>
      </c>
      <c r="B183" s="318"/>
      <c r="C183" s="319"/>
      <c r="D183" s="320"/>
      <c r="E183" s="321"/>
      <c r="F183" s="321"/>
      <c r="G183" s="322"/>
    </row>
    <row r="184" spans="1:23" s="323" customFormat="1" ht="12.75">
      <c r="A184" s="367"/>
      <c r="B184" s="318"/>
      <c r="C184" s="387" t="str">
        <f>CONCATENATE("SKUPAJ :  ",C150)</f>
        <v>SKUPAJ :  ZIDARSKA DELA</v>
      </c>
      <c r="D184" s="375"/>
      <c r="E184" s="376"/>
      <c r="F184" s="376"/>
      <c r="G184" s="377">
        <f>SUM(G153:G183)</f>
        <v>0</v>
      </c>
      <c r="U184" s="327"/>
      <c r="V184" s="324"/>
      <c r="W184" s="327"/>
    </row>
    <row r="185" spans="1:7" s="323" customFormat="1" ht="12">
      <c r="A185" s="367" t="s">
        <v>200</v>
      </c>
      <c r="B185" s="318"/>
      <c r="C185" s="319"/>
      <c r="D185" s="320"/>
      <c r="E185" s="321"/>
      <c r="F185" s="321"/>
      <c r="G185" s="322"/>
    </row>
    <row r="186" spans="1:7" s="323" customFormat="1" ht="12.75">
      <c r="A186" s="317"/>
      <c r="B186" s="318"/>
      <c r="C186" s="387"/>
      <c r="D186" s="375"/>
      <c r="E186" s="376"/>
      <c r="F186" s="376"/>
      <c r="G186" s="407"/>
    </row>
    <row r="187" spans="1:7" s="323" customFormat="1" ht="12">
      <c r="A187" s="367"/>
      <c r="B187" s="318"/>
      <c r="C187" s="319"/>
      <c r="D187" s="320"/>
      <c r="E187" s="321"/>
      <c r="F187" s="321"/>
      <c r="G187" s="322"/>
    </row>
    <row r="188" spans="1:7" s="323" customFormat="1" ht="12">
      <c r="A188" s="367"/>
      <c r="B188" s="318"/>
      <c r="C188" s="319"/>
      <c r="D188" s="320"/>
      <c r="E188" s="321"/>
      <c r="F188" s="321"/>
      <c r="G188" s="322"/>
    </row>
    <row r="189" spans="1:7" s="323" customFormat="1" ht="12">
      <c r="A189" s="367"/>
      <c r="B189" s="318"/>
      <c r="C189" s="319"/>
      <c r="D189" s="320"/>
      <c r="E189" s="321"/>
      <c r="F189" s="321"/>
      <c r="G189" s="322"/>
    </row>
    <row r="190" spans="1:20" s="323" customFormat="1" ht="12">
      <c r="A190" s="367"/>
      <c r="B190" s="318"/>
      <c r="C190" s="319"/>
      <c r="D190" s="320"/>
      <c r="E190" s="321"/>
      <c r="F190" s="321"/>
      <c r="G190" s="322"/>
      <c r="H190" s="378"/>
      <c r="I190" s="378"/>
      <c r="J190" s="378"/>
      <c r="K190" s="378"/>
      <c r="L190" s="378"/>
      <c r="M190" s="378"/>
      <c r="N190" s="378"/>
      <c r="O190" s="378"/>
      <c r="P190" s="378"/>
      <c r="Q190" s="378"/>
      <c r="R190" s="378"/>
      <c r="S190" s="378"/>
      <c r="T190" s="378"/>
    </row>
    <row r="191" spans="1:7" s="323" customFormat="1" ht="12">
      <c r="A191" s="367"/>
      <c r="B191" s="318"/>
      <c r="C191" s="319"/>
      <c r="D191" s="320"/>
      <c r="E191" s="321"/>
      <c r="F191" s="321"/>
      <c r="G191" s="322"/>
    </row>
    <row r="192" spans="1:7" s="323" customFormat="1" ht="12">
      <c r="A192" s="367"/>
      <c r="B192" s="318"/>
      <c r="C192" s="319"/>
      <c r="D192" s="320"/>
      <c r="E192" s="321"/>
      <c r="F192" s="321"/>
      <c r="G192" s="322"/>
    </row>
    <row r="193" spans="1:7" s="323" customFormat="1" ht="12">
      <c r="A193" s="367"/>
      <c r="B193" s="318"/>
      <c r="C193" s="319"/>
      <c r="D193" s="320"/>
      <c r="E193" s="321"/>
      <c r="F193" s="321"/>
      <c r="G193" s="322"/>
    </row>
    <row r="194" spans="1:7" s="323" customFormat="1" ht="12">
      <c r="A194" s="367"/>
      <c r="B194" s="318"/>
      <c r="C194" s="319"/>
      <c r="D194" s="320"/>
      <c r="E194" s="321"/>
      <c r="F194" s="321"/>
      <c r="G194" s="322"/>
    </row>
    <row r="195" spans="1:7" s="323" customFormat="1" ht="12">
      <c r="A195" s="367"/>
      <c r="B195" s="318"/>
      <c r="C195" s="319"/>
      <c r="D195" s="320"/>
      <c r="E195" s="321"/>
      <c r="F195" s="321"/>
      <c r="G195" s="322"/>
    </row>
    <row r="196" spans="1:7" s="323" customFormat="1" ht="12">
      <c r="A196" s="367"/>
      <c r="B196" s="318"/>
      <c r="C196" s="319"/>
      <c r="D196" s="320"/>
      <c r="E196" s="321"/>
      <c r="F196" s="321"/>
      <c r="G196" s="322"/>
    </row>
    <row r="197" spans="1:7" s="323" customFormat="1" ht="12">
      <c r="A197" s="367"/>
      <c r="B197" s="318"/>
      <c r="C197" s="319"/>
      <c r="D197" s="320"/>
      <c r="E197" s="321"/>
      <c r="F197" s="321"/>
      <c r="G197" s="322"/>
    </row>
    <row r="198" spans="1:7" s="323" customFormat="1" ht="12">
      <c r="A198" s="367"/>
      <c r="B198" s="318"/>
      <c r="C198" s="319"/>
      <c r="D198" s="320"/>
      <c r="E198" s="321"/>
      <c r="F198" s="321"/>
      <c r="G198" s="322"/>
    </row>
    <row r="199" spans="1:7" s="323" customFormat="1" ht="24">
      <c r="A199" s="317"/>
      <c r="B199" s="373"/>
      <c r="C199" s="408" t="s">
        <v>397</v>
      </c>
      <c r="D199" s="375"/>
      <c r="E199" s="376"/>
      <c r="F199" s="376"/>
      <c r="G199" s="322"/>
    </row>
    <row r="200" spans="1:7" s="323" customFormat="1" ht="12">
      <c r="A200" s="317"/>
      <c r="B200" s="409"/>
      <c r="C200" s="410"/>
      <c r="D200" s="331"/>
      <c r="E200" s="332"/>
      <c r="F200" s="332"/>
      <c r="G200" s="411"/>
    </row>
    <row r="201" spans="1:7" s="323" customFormat="1" ht="12.75">
      <c r="A201" s="412"/>
      <c r="B201" s="413">
        <f>A33</f>
        <v>1</v>
      </c>
      <c r="C201" s="374" t="str">
        <f>C33</f>
        <v>PRIPRAVLJALNA IN ZAKLJUČNA DELA</v>
      </c>
      <c r="D201" s="414"/>
      <c r="E201" s="376"/>
      <c r="F201" s="376"/>
      <c r="G201" s="322">
        <f>G61</f>
        <v>0</v>
      </c>
    </row>
    <row r="202" spans="1:7" s="323" customFormat="1" ht="12.75">
      <c r="A202" s="412"/>
      <c r="B202" s="417">
        <f>A65</f>
        <v>2</v>
      </c>
      <c r="C202" s="418" t="str">
        <f>C65</f>
        <v>ZEMELJSKA DELA</v>
      </c>
      <c r="D202" s="419"/>
      <c r="E202" s="420"/>
      <c r="F202" s="420"/>
      <c r="G202" s="421">
        <f>G97</f>
        <v>0</v>
      </c>
    </row>
    <row r="203" spans="1:20" s="378" customFormat="1" ht="12.75">
      <c r="A203" s="317"/>
      <c r="B203" s="422">
        <f>A100</f>
        <v>3</v>
      </c>
      <c r="C203" s="374" t="str">
        <f>C100</f>
        <v>BETONSKA DELA</v>
      </c>
      <c r="D203" s="414"/>
      <c r="E203" s="376"/>
      <c r="F203" s="376"/>
      <c r="G203" s="322">
        <f>G125</f>
        <v>0</v>
      </c>
      <c r="H203" s="323"/>
      <c r="I203" s="323"/>
      <c r="J203" s="323"/>
      <c r="K203" s="323"/>
      <c r="L203" s="323"/>
      <c r="M203" s="323"/>
      <c r="N203" s="323"/>
      <c r="O203" s="323"/>
      <c r="P203" s="323"/>
      <c r="Q203" s="323"/>
      <c r="R203" s="323"/>
      <c r="S203" s="323"/>
      <c r="T203" s="323"/>
    </row>
    <row r="204" spans="1:7" s="323" customFormat="1" ht="12.75">
      <c r="A204" s="317"/>
      <c r="B204" s="423">
        <f>A128</f>
        <v>4</v>
      </c>
      <c r="C204" s="418" t="str">
        <f>C128</f>
        <v>TESARSKA DELA</v>
      </c>
      <c r="D204" s="419"/>
      <c r="E204" s="420"/>
      <c r="F204" s="420"/>
      <c r="G204" s="421">
        <f>G147</f>
        <v>0</v>
      </c>
    </row>
    <row r="205" spans="1:7" s="323" customFormat="1" ht="13.5" thickBot="1">
      <c r="A205" s="317"/>
      <c r="B205" s="424">
        <f>A150</f>
        <v>5</v>
      </c>
      <c r="C205" s="425" t="str">
        <f>C150</f>
        <v>ZIDARSKA DELA</v>
      </c>
      <c r="D205" s="426"/>
      <c r="E205" s="427"/>
      <c r="F205" s="427"/>
      <c r="G205" s="428">
        <f>G184</f>
        <v>0</v>
      </c>
    </row>
    <row r="206" spans="1:7" s="323" customFormat="1" ht="12.75">
      <c r="A206" s="317"/>
      <c r="B206" s="429"/>
      <c r="C206" s="430"/>
      <c r="D206" s="414"/>
      <c r="E206" s="376"/>
      <c r="F206" s="376"/>
      <c r="G206" s="322"/>
    </row>
    <row r="207" spans="1:20" s="323" customFormat="1" ht="12.75">
      <c r="A207" s="372"/>
      <c r="B207" s="431"/>
      <c r="C207" s="432" t="s">
        <v>269</v>
      </c>
      <c r="D207" s="433"/>
      <c r="E207" s="434"/>
      <c r="F207" s="434"/>
      <c r="G207" s="435">
        <f>SUM(G201:G205)</f>
        <v>0</v>
      </c>
      <c r="H207" s="416"/>
      <c r="I207" s="416"/>
      <c r="J207" s="416"/>
      <c r="K207" s="416"/>
      <c r="L207" s="416"/>
      <c r="M207" s="416"/>
      <c r="N207" s="416"/>
      <c r="O207" s="416"/>
      <c r="P207" s="416"/>
      <c r="Q207" s="416"/>
      <c r="R207" s="416"/>
      <c r="S207" s="416"/>
      <c r="T207" s="416"/>
    </row>
    <row r="208" spans="1:20" s="323" customFormat="1" ht="12">
      <c r="A208" s="372"/>
      <c r="B208" s="437"/>
      <c r="C208" s="438"/>
      <c r="D208" s="414"/>
      <c r="E208" s="376"/>
      <c r="F208" s="376"/>
      <c r="G208" s="436"/>
      <c r="H208" s="416"/>
      <c r="I208" s="416"/>
      <c r="J208" s="416"/>
      <c r="K208" s="416"/>
      <c r="L208" s="416"/>
      <c r="M208" s="416"/>
      <c r="N208" s="416"/>
      <c r="O208" s="416"/>
      <c r="P208" s="416"/>
      <c r="Q208" s="416"/>
      <c r="R208" s="416"/>
      <c r="S208" s="416"/>
      <c r="T208" s="416"/>
    </row>
    <row r="209" spans="1:7" s="323" customFormat="1" ht="12">
      <c r="A209" s="372"/>
      <c r="B209" s="437"/>
      <c r="C209" s="442"/>
      <c r="D209" s="375"/>
      <c r="E209" s="376"/>
      <c r="F209" s="376"/>
      <c r="G209" s="436"/>
    </row>
    <row r="210" spans="1:7" s="323" customFormat="1" ht="12">
      <c r="A210" s="317"/>
      <c r="B210" s="318"/>
      <c r="C210" s="319"/>
      <c r="D210" s="320"/>
      <c r="E210" s="321"/>
      <c r="F210" s="321"/>
      <c r="G210" s="322"/>
    </row>
    <row r="211" spans="1:7" s="323" customFormat="1" ht="12">
      <c r="A211" s="317"/>
      <c r="B211" s="318"/>
      <c r="C211" s="319"/>
      <c r="D211" s="320"/>
      <c r="E211" s="321"/>
      <c r="F211" s="321"/>
      <c r="G211" s="322"/>
    </row>
    <row r="212" spans="1:11" s="323" customFormat="1" ht="12">
      <c r="A212" s="317"/>
      <c r="B212" s="318"/>
      <c r="C212" s="319"/>
      <c r="D212" s="320"/>
      <c r="E212" s="321"/>
      <c r="F212" s="321"/>
      <c r="G212" s="322"/>
      <c r="K212"/>
    </row>
    <row r="213" spans="1:20" s="323" customFormat="1" ht="12">
      <c r="A213" s="317"/>
      <c r="B213" s="318"/>
      <c r="C213" s="319"/>
      <c r="D213" s="320"/>
      <c r="E213" s="321"/>
      <c r="F213" s="321"/>
      <c r="G213" s="322"/>
      <c r="H213" s="378"/>
      <c r="I213" s="378"/>
      <c r="J213" s="378"/>
      <c r="K213" s="378"/>
      <c r="L213" s="378"/>
      <c r="M213" s="378"/>
      <c r="N213" s="378"/>
      <c r="O213" s="378"/>
      <c r="P213" s="378"/>
      <c r="Q213" s="378"/>
      <c r="R213" s="378"/>
      <c r="S213" s="378"/>
      <c r="T213" s="378"/>
    </row>
    <row r="214" spans="1:20" s="323" customFormat="1" ht="12">
      <c r="A214" s="317"/>
      <c r="B214" s="318"/>
      <c r="C214" s="319"/>
      <c r="D214" s="320"/>
      <c r="E214" s="321"/>
      <c r="F214" s="321"/>
      <c r="G214" s="322"/>
      <c r="H214" s="378"/>
      <c r="I214" s="378"/>
      <c r="J214" s="378"/>
      <c r="K214" s="378"/>
      <c r="L214" s="378"/>
      <c r="M214" s="378"/>
      <c r="N214" s="378"/>
      <c r="O214" s="378"/>
      <c r="P214" s="378"/>
      <c r="Q214" s="378"/>
      <c r="R214" s="378"/>
      <c r="S214" s="378"/>
      <c r="T214" s="378"/>
    </row>
    <row r="215" spans="1:20" s="323" customFormat="1" ht="12">
      <c r="A215" s="317"/>
      <c r="B215" s="318"/>
      <c r="C215" s="319"/>
      <c r="D215" s="320"/>
      <c r="E215" s="321"/>
      <c r="F215" s="321"/>
      <c r="G215" s="322"/>
      <c r="H215" s="378"/>
      <c r="I215" s="378"/>
      <c r="J215" s="378"/>
      <c r="K215" s="378"/>
      <c r="L215" s="378"/>
      <c r="M215" s="378"/>
      <c r="N215" s="378"/>
      <c r="O215" s="378"/>
      <c r="P215" s="378"/>
      <c r="Q215" s="378"/>
      <c r="R215" s="378"/>
      <c r="S215" s="378"/>
      <c r="T215" s="378"/>
    </row>
    <row r="216" spans="1:20" s="323" customFormat="1" ht="12">
      <c r="A216" s="317"/>
      <c r="B216" s="318"/>
      <c r="C216" s="319"/>
      <c r="D216" s="320"/>
      <c r="E216" s="321"/>
      <c r="F216" s="321"/>
      <c r="G216" s="322"/>
      <c r="H216" s="378"/>
      <c r="I216" s="378"/>
      <c r="J216" s="378"/>
      <c r="K216" s="378"/>
      <c r="L216" s="378"/>
      <c r="M216" s="378"/>
      <c r="N216" s="378"/>
      <c r="O216" s="378"/>
      <c r="P216" s="378"/>
      <c r="Q216" s="378"/>
      <c r="R216" s="378"/>
      <c r="S216" s="378"/>
      <c r="T216" s="378"/>
    </row>
    <row r="217" spans="1:20" s="323" customFormat="1" ht="12">
      <c r="A217" s="317"/>
      <c r="B217" s="318"/>
      <c r="C217" s="319"/>
      <c r="D217" s="320"/>
      <c r="E217" s="321"/>
      <c r="F217" s="321"/>
      <c r="G217" s="322"/>
      <c r="H217" s="378"/>
      <c r="I217" s="378"/>
      <c r="J217" s="378"/>
      <c r="K217" s="378"/>
      <c r="L217" s="378"/>
      <c r="M217" s="378"/>
      <c r="N217" s="378"/>
      <c r="O217" s="378"/>
      <c r="P217" s="378"/>
      <c r="Q217" s="378"/>
      <c r="R217" s="378"/>
      <c r="S217" s="378"/>
      <c r="T217" s="378"/>
    </row>
    <row r="218" spans="1:20" s="323" customFormat="1" ht="12">
      <c r="A218" s="443"/>
      <c r="B218" s="444"/>
      <c r="C218" s="445"/>
      <c r="D218" s="446"/>
      <c r="E218" s="447"/>
      <c r="F218" s="447"/>
      <c r="G218" s="448"/>
      <c r="H218" s="378"/>
      <c r="I218" s="378"/>
      <c r="J218" s="378"/>
      <c r="K218" s="378"/>
      <c r="L218" s="378"/>
      <c r="M218" s="378"/>
      <c r="N218" s="378"/>
      <c r="O218" s="378"/>
      <c r="P218" s="378"/>
      <c r="Q218" s="378"/>
      <c r="R218" s="378"/>
      <c r="S218" s="378"/>
      <c r="T218" s="378"/>
    </row>
    <row r="219" spans="1:7" s="323" customFormat="1" ht="12">
      <c r="A219" s="443"/>
      <c r="B219" s="444"/>
      <c r="C219" s="445"/>
      <c r="D219" s="446"/>
      <c r="E219" s="447"/>
      <c r="F219" s="447"/>
      <c r="G219" s="448"/>
    </row>
    <row r="220" spans="1:20" s="416" customFormat="1" ht="12">
      <c r="A220" s="443"/>
      <c r="B220" s="444"/>
      <c r="C220" s="445"/>
      <c r="D220" s="446"/>
      <c r="E220" s="447"/>
      <c r="F220" s="447"/>
      <c r="G220" s="448"/>
      <c r="H220" s="323"/>
      <c r="I220" s="323"/>
      <c r="J220" s="323"/>
      <c r="K220" s="323"/>
      <c r="L220" s="323"/>
      <c r="M220" s="323"/>
      <c r="N220" s="323"/>
      <c r="O220" s="323"/>
      <c r="P220" s="323"/>
      <c r="Q220" s="323"/>
      <c r="R220" s="323"/>
      <c r="S220" s="323"/>
      <c r="T220" s="323"/>
    </row>
    <row r="221" spans="1:20" s="416" customFormat="1" ht="12">
      <c r="A221" s="443"/>
      <c r="B221" s="444"/>
      <c r="C221" s="445"/>
      <c r="D221" s="446"/>
      <c r="E221" s="447"/>
      <c r="F221" s="447"/>
      <c r="G221" s="448"/>
      <c r="H221" s="323"/>
      <c r="I221" s="323"/>
      <c r="J221" s="323"/>
      <c r="K221" s="323"/>
      <c r="L221" s="323"/>
      <c r="M221" s="323"/>
      <c r="N221" s="323"/>
      <c r="O221" s="323"/>
      <c r="P221" s="323"/>
      <c r="Q221" s="323"/>
      <c r="R221" s="323"/>
      <c r="S221" s="323"/>
      <c r="T221" s="323"/>
    </row>
    <row r="222" spans="1:7" s="323" customFormat="1" ht="12">
      <c r="A222" s="443"/>
      <c r="B222" s="444"/>
      <c r="C222" s="445"/>
      <c r="D222" s="446"/>
      <c r="E222" s="447"/>
      <c r="F222" s="447"/>
      <c r="G222" s="448"/>
    </row>
    <row r="223" spans="1:7" s="323" customFormat="1" ht="12">
      <c r="A223" s="443"/>
      <c r="B223" s="444"/>
      <c r="C223" s="445"/>
      <c r="D223" s="446"/>
      <c r="E223" s="447"/>
      <c r="F223" s="447"/>
      <c r="G223" s="448"/>
    </row>
    <row r="224" spans="1:7" s="323" customFormat="1" ht="12">
      <c r="A224" s="443"/>
      <c r="B224" s="444"/>
      <c r="C224" s="445"/>
      <c r="D224" s="446"/>
      <c r="E224" s="447"/>
      <c r="F224" s="447"/>
      <c r="G224" s="448"/>
    </row>
    <row r="225" spans="1:7" s="323" customFormat="1" ht="12">
      <c r="A225" s="443"/>
      <c r="B225" s="444"/>
      <c r="C225" s="445"/>
      <c r="D225" s="446"/>
      <c r="E225" s="447"/>
      <c r="F225" s="447"/>
      <c r="G225" s="448"/>
    </row>
    <row r="226" spans="1:20" s="378" customFormat="1" ht="12">
      <c r="A226" s="443"/>
      <c r="B226" s="444"/>
      <c r="C226" s="445"/>
      <c r="D226" s="446"/>
      <c r="E226" s="447"/>
      <c r="F226" s="447"/>
      <c r="G226" s="448"/>
      <c r="H226" s="323"/>
      <c r="I226" s="323"/>
      <c r="J226" s="323"/>
      <c r="K226" s="323"/>
      <c r="L226" s="323"/>
      <c r="M226" s="323"/>
      <c r="N226" s="323"/>
      <c r="O226" s="323"/>
      <c r="P226" s="323"/>
      <c r="Q226" s="323"/>
      <c r="R226" s="323"/>
      <c r="S226" s="323"/>
      <c r="T226" s="323"/>
    </row>
    <row r="227" spans="1:20" s="378" customFormat="1" ht="12">
      <c r="A227" s="443"/>
      <c r="B227" s="444"/>
      <c r="C227" s="445"/>
      <c r="D227" s="446"/>
      <c r="E227" s="447"/>
      <c r="F227" s="447"/>
      <c r="G227" s="448"/>
      <c r="H227" s="449"/>
      <c r="I227" s="449"/>
      <c r="J227" s="449"/>
      <c r="K227" s="449"/>
      <c r="L227" s="449"/>
      <c r="M227" s="449"/>
      <c r="N227" s="449"/>
      <c r="O227" s="449"/>
      <c r="P227" s="449"/>
      <c r="Q227" s="449"/>
      <c r="R227" s="449"/>
      <c r="S227" s="449"/>
      <c r="T227" s="449"/>
    </row>
    <row r="228" spans="1:20" s="378" customFormat="1" ht="12">
      <c r="A228" s="443"/>
      <c r="B228" s="444"/>
      <c r="C228" s="445"/>
      <c r="D228" s="446"/>
      <c r="E228" s="447"/>
      <c r="F228" s="447"/>
      <c r="G228" s="448"/>
      <c r="H228" s="449"/>
      <c r="I228" s="449"/>
      <c r="J228" s="449"/>
      <c r="K228" s="449"/>
      <c r="L228" s="449"/>
      <c r="M228" s="449"/>
      <c r="N228" s="449"/>
      <c r="O228" s="449"/>
      <c r="P228" s="449"/>
      <c r="Q228" s="449"/>
      <c r="R228" s="449"/>
      <c r="S228" s="449"/>
      <c r="T228" s="449"/>
    </row>
    <row r="229" spans="1:20" s="378" customFormat="1" ht="12">
      <c r="A229" s="443"/>
      <c r="B229" s="444"/>
      <c r="C229" s="445"/>
      <c r="D229" s="446"/>
      <c r="E229" s="447"/>
      <c r="F229" s="447"/>
      <c r="G229" s="448"/>
      <c r="H229" s="449"/>
      <c r="I229" s="449"/>
      <c r="J229" s="449"/>
      <c r="K229" s="449"/>
      <c r="L229" s="449"/>
      <c r="M229" s="449"/>
      <c r="N229" s="449"/>
      <c r="O229" s="449"/>
      <c r="P229" s="449"/>
      <c r="Q229" s="449"/>
      <c r="R229" s="449"/>
      <c r="S229" s="449"/>
      <c r="T229" s="449"/>
    </row>
    <row r="230" spans="1:20" s="378" customFormat="1" ht="12">
      <c r="A230" s="443"/>
      <c r="B230" s="444"/>
      <c r="C230" s="445"/>
      <c r="D230" s="446"/>
      <c r="E230" s="447"/>
      <c r="F230" s="447"/>
      <c r="G230" s="448"/>
      <c r="H230" s="449"/>
      <c r="I230" s="449"/>
      <c r="J230" s="449"/>
      <c r="K230" s="449"/>
      <c r="L230" s="449"/>
      <c r="M230" s="449"/>
      <c r="N230" s="449"/>
      <c r="O230" s="449"/>
      <c r="P230" s="449"/>
      <c r="Q230" s="449"/>
      <c r="R230" s="449"/>
      <c r="S230" s="449"/>
      <c r="T230" s="449"/>
    </row>
    <row r="231" spans="1:20" s="378" customFormat="1" ht="12">
      <c r="A231" s="443"/>
      <c r="B231" s="444"/>
      <c r="C231" s="445"/>
      <c r="D231" s="446"/>
      <c r="E231" s="447"/>
      <c r="F231" s="447"/>
      <c r="G231" s="448"/>
      <c r="H231" s="449"/>
      <c r="I231" s="449"/>
      <c r="J231" s="449"/>
      <c r="K231" s="449"/>
      <c r="L231" s="449"/>
      <c r="M231" s="449"/>
      <c r="N231" s="449"/>
      <c r="O231" s="449"/>
      <c r="P231" s="449"/>
      <c r="Q231" s="449"/>
      <c r="R231" s="449"/>
      <c r="S231" s="449"/>
      <c r="T231" s="449"/>
    </row>
    <row r="232" spans="1:20" s="323" customFormat="1" ht="12">
      <c r="A232" s="443"/>
      <c r="B232" s="444"/>
      <c r="C232" s="445"/>
      <c r="D232" s="446"/>
      <c r="E232" s="447"/>
      <c r="F232" s="447"/>
      <c r="G232" s="448"/>
      <c r="H232" s="449"/>
      <c r="I232" s="449"/>
      <c r="J232" s="449"/>
      <c r="K232" s="449"/>
      <c r="L232" s="449"/>
      <c r="M232" s="449"/>
      <c r="N232" s="449"/>
      <c r="O232" s="449"/>
      <c r="P232" s="449"/>
      <c r="Q232" s="449"/>
      <c r="R232" s="449"/>
      <c r="S232" s="449"/>
      <c r="T232" s="449"/>
    </row>
    <row r="233" spans="1:20" s="323" customFormat="1" ht="12">
      <c r="A233" s="443"/>
      <c r="B233" s="444"/>
      <c r="C233" s="445"/>
      <c r="D233" s="446"/>
      <c r="E233" s="447"/>
      <c r="F233" s="447"/>
      <c r="G233" s="448"/>
      <c r="H233" s="449"/>
      <c r="I233" s="449"/>
      <c r="J233" s="449"/>
      <c r="K233" s="449"/>
      <c r="L233" s="449"/>
      <c r="M233" s="449"/>
      <c r="N233" s="449"/>
      <c r="O233" s="449"/>
      <c r="P233" s="449"/>
      <c r="Q233" s="449"/>
      <c r="R233" s="449"/>
      <c r="S233" s="449"/>
      <c r="T233" s="449"/>
    </row>
    <row r="234" spans="1:20" s="323" customFormat="1" ht="12">
      <c r="A234" s="443"/>
      <c r="B234" s="444"/>
      <c r="C234" s="445"/>
      <c r="D234" s="446"/>
      <c r="E234" s="447"/>
      <c r="F234" s="447"/>
      <c r="G234" s="448"/>
      <c r="H234" s="449"/>
      <c r="I234" s="449"/>
      <c r="J234" s="449"/>
      <c r="K234" s="449"/>
      <c r="L234" s="449"/>
      <c r="M234" s="449"/>
      <c r="N234" s="449"/>
      <c r="O234" s="449"/>
      <c r="P234" s="449"/>
      <c r="Q234" s="449"/>
      <c r="R234" s="449"/>
      <c r="S234" s="449"/>
      <c r="T234" s="449"/>
    </row>
    <row r="235" spans="1:20" s="323" customFormat="1" ht="12">
      <c r="A235" s="443"/>
      <c r="B235" s="444"/>
      <c r="C235" s="445"/>
      <c r="D235" s="446"/>
      <c r="E235" s="447"/>
      <c r="F235" s="447"/>
      <c r="G235" s="448"/>
      <c r="H235" s="449"/>
      <c r="I235" s="449"/>
      <c r="J235" s="449"/>
      <c r="K235" s="449"/>
      <c r="L235" s="449"/>
      <c r="M235" s="449"/>
      <c r="N235" s="449"/>
      <c r="O235" s="449"/>
      <c r="P235" s="449"/>
      <c r="Q235" s="449"/>
      <c r="R235" s="449"/>
      <c r="S235" s="449"/>
      <c r="T235" s="449"/>
    </row>
    <row r="236" spans="1:20" s="323" customFormat="1" ht="12">
      <c r="A236" s="443"/>
      <c r="B236" s="444"/>
      <c r="C236" s="445"/>
      <c r="D236" s="446"/>
      <c r="E236" s="447"/>
      <c r="F236" s="447"/>
      <c r="G236" s="448"/>
      <c r="H236" s="449"/>
      <c r="I236" s="449"/>
      <c r="J236" s="449"/>
      <c r="K236" s="449"/>
      <c r="L236" s="449"/>
      <c r="M236" s="449"/>
      <c r="N236" s="449"/>
      <c r="O236" s="449"/>
      <c r="P236" s="449"/>
      <c r="Q236" s="449"/>
      <c r="R236" s="449"/>
      <c r="S236" s="449"/>
      <c r="T236" s="449"/>
    </row>
    <row r="237" spans="1:20" s="323" customFormat="1" ht="12">
      <c r="A237" s="443"/>
      <c r="B237" s="444"/>
      <c r="C237" s="445"/>
      <c r="D237" s="446"/>
      <c r="E237" s="447"/>
      <c r="F237" s="447"/>
      <c r="G237" s="448"/>
      <c r="H237" s="449"/>
      <c r="I237" s="449"/>
      <c r="J237" s="449"/>
      <c r="K237" s="449"/>
      <c r="L237" s="449"/>
      <c r="M237" s="449"/>
      <c r="N237" s="449"/>
      <c r="O237" s="449"/>
      <c r="P237" s="449"/>
      <c r="Q237" s="449"/>
      <c r="R237" s="449"/>
      <c r="S237" s="449"/>
      <c r="T237" s="449"/>
    </row>
    <row r="238" spans="1:20" s="323" customFormat="1" ht="12">
      <c r="A238" s="443"/>
      <c r="B238" s="444"/>
      <c r="C238" s="445"/>
      <c r="D238" s="446"/>
      <c r="E238" s="447"/>
      <c r="F238" s="447"/>
      <c r="G238" s="448"/>
      <c r="H238" s="449"/>
      <c r="I238" s="449"/>
      <c r="J238" s="449"/>
      <c r="K238" s="449"/>
      <c r="L238" s="449"/>
      <c r="M238" s="449"/>
      <c r="N238" s="449"/>
      <c r="O238" s="449"/>
      <c r="P238" s="449"/>
      <c r="Q238" s="449"/>
      <c r="R238" s="449"/>
      <c r="S238" s="449"/>
      <c r="T238" s="449"/>
    </row>
    <row r="239" spans="1:20" s="323" customFormat="1" ht="12">
      <c r="A239" s="443"/>
      <c r="B239" s="444"/>
      <c r="C239" s="445"/>
      <c r="D239" s="446"/>
      <c r="E239" s="447"/>
      <c r="F239" s="447"/>
      <c r="G239" s="448"/>
      <c r="H239" s="449"/>
      <c r="I239" s="449"/>
      <c r="J239" s="449"/>
      <c r="K239" s="449"/>
      <c r="L239" s="449"/>
      <c r="M239" s="449"/>
      <c r="N239" s="449"/>
      <c r="O239" s="449"/>
      <c r="P239" s="449"/>
      <c r="Q239" s="449"/>
      <c r="R239" s="449"/>
      <c r="S239" s="449"/>
      <c r="T239" s="449"/>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X198"/>
  <sheetViews>
    <sheetView showRowColHeaders="0" zoomScalePageLayoutView="0" workbookViewId="0" topLeftCell="A109">
      <selection activeCell="C15" sqref="C15"/>
    </sheetView>
  </sheetViews>
  <sheetFormatPr defaultColWidth="8.875" defaultRowHeight="12"/>
  <cols>
    <col min="1" max="1" width="4.75390625" style="317" customWidth="1"/>
    <col min="2" max="2" width="3.00390625" style="318" bestFit="1" customWidth="1"/>
    <col min="3" max="3" width="40.75390625" style="319" customWidth="1"/>
    <col min="4" max="4" width="4.25390625" style="320" customWidth="1"/>
    <col min="5" max="5" width="10.25390625" style="321" customWidth="1"/>
    <col min="6" max="6" width="9.75390625" style="321" customWidth="1"/>
    <col min="7" max="7" width="16.125" style="322" customWidth="1"/>
    <col min="8" max="8" width="48.25390625" style="323" customWidth="1"/>
    <col min="9" max="11" width="6.75390625" style="324" customWidth="1"/>
    <col min="12" max="12" width="6.75390625" style="325" customWidth="1"/>
    <col min="13" max="13" width="6.75390625" style="326" customWidth="1"/>
    <col min="14" max="16" width="6.75390625" style="324" customWidth="1"/>
    <col min="17" max="17" width="6.75390625" style="325" customWidth="1"/>
    <col min="18" max="19" width="6.75390625" style="324" customWidth="1"/>
    <col min="20" max="20" width="8.875" style="323" customWidth="1"/>
    <col min="21" max="21" width="8.875" style="327" customWidth="1"/>
    <col min="22" max="22" width="6.75390625" style="324" customWidth="1"/>
    <col min="23" max="23" width="6.75390625" style="326" customWidth="1"/>
    <col min="24" max="16384" width="8.875" style="323" customWidth="1"/>
  </cols>
  <sheetData>
    <row r="2" spans="1:6" ht="12">
      <c r="A2" s="328"/>
      <c r="B2" s="329"/>
      <c r="C2" s="330"/>
      <c r="D2" s="331"/>
      <c r="E2" s="332"/>
      <c r="F2" s="332"/>
    </row>
    <row r="3" spans="1:23" s="333" customFormat="1" ht="12.75">
      <c r="A3" s="450"/>
      <c r="B3" s="451"/>
      <c r="C3" s="452" t="s">
        <v>170</v>
      </c>
      <c r="D3" s="453" t="s">
        <v>171</v>
      </c>
      <c r="E3" s="454" t="s">
        <v>172</v>
      </c>
      <c r="F3" s="454" t="s">
        <v>173</v>
      </c>
      <c r="G3" s="454" t="s">
        <v>174</v>
      </c>
      <c r="I3" s="334"/>
      <c r="J3" s="334"/>
      <c r="K3" s="334"/>
      <c r="L3" s="335"/>
      <c r="M3" s="334"/>
      <c r="N3" s="334"/>
      <c r="O3" s="334"/>
      <c r="P3" s="334"/>
      <c r="Q3" s="335"/>
      <c r="R3" s="334"/>
      <c r="S3" s="334"/>
      <c r="U3" s="336"/>
      <c r="V3" s="334"/>
      <c r="W3" s="334"/>
    </row>
    <row r="4" spans="1:23" s="342" customFormat="1" ht="12.75">
      <c r="A4" s="337"/>
      <c r="B4" s="338"/>
      <c r="C4" s="339" t="s">
        <v>32</v>
      </c>
      <c r="D4" s="340"/>
      <c r="E4" s="341"/>
      <c r="F4" s="341"/>
      <c r="G4" s="341"/>
      <c r="I4" s="343"/>
      <c r="J4" s="343"/>
      <c r="K4" s="343"/>
      <c r="L4" s="344"/>
      <c r="M4" s="343"/>
      <c r="N4" s="343"/>
      <c r="O4" s="343"/>
      <c r="P4" s="343"/>
      <c r="Q4" s="344"/>
      <c r="R4" s="343"/>
      <c r="S4" s="343"/>
      <c r="U4" s="345"/>
      <c r="V4" s="343"/>
      <c r="W4" s="343"/>
    </row>
    <row r="5" spans="1:23" s="342" customFormat="1" ht="12.75">
      <c r="A5" s="337"/>
      <c r="B5" s="338"/>
      <c r="C5" s="346"/>
      <c r="D5" s="340"/>
      <c r="E5" s="341"/>
      <c r="F5" s="341"/>
      <c r="G5" s="341"/>
      <c r="I5" s="343"/>
      <c r="J5" s="343"/>
      <c r="K5" s="343"/>
      <c r="L5" s="344"/>
      <c r="M5" s="343"/>
      <c r="N5" s="343"/>
      <c r="O5" s="343"/>
      <c r="P5" s="343"/>
      <c r="Q5" s="344"/>
      <c r="R5" s="343"/>
      <c r="S5" s="343"/>
      <c r="U5" s="345"/>
      <c r="V5" s="343"/>
      <c r="W5" s="343"/>
    </row>
    <row r="6" spans="1:23" s="342" customFormat="1" ht="12.75">
      <c r="A6" s="337"/>
      <c r="B6" s="338"/>
      <c r="C6" s="346"/>
      <c r="D6" s="340"/>
      <c r="E6" s="341"/>
      <c r="F6" s="341"/>
      <c r="G6" s="341"/>
      <c r="I6" s="343"/>
      <c r="J6" s="343"/>
      <c r="K6" s="343"/>
      <c r="L6" s="344"/>
      <c r="M6" s="343"/>
      <c r="N6" s="343"/>
      <c r="O6" s="343"/>
      <c r="P6" s="343"/>
      <c r="Q6" s="344"/>
      <c r="R6" s="343"/>
      <c r="S6" s="343"/>
      <c r="U6" s="345"/>
      <c r="V6" s="343"/>
      <c r="W6" s="343"/>
    </row>
    <row r="7" spans="1:23" s="342" customFormat="1" ht="12.75">
      <c r="A7" s="337"/>
      <c r="B7" s="338"/>
      <c r="C7" s="346"/>
      <c r="D7" s="340"/>
      <c r="E7" s="341"/>
      <c r="F7" s="341"/>
      <c r="G7" s="341"/>
      <c r="I7" s="343"/>
      <c r="J7" s="343"/>
      <c r="K7" s="343"/>
      <c r="L7" s="344"/>
      <c r="M7" s="343"/>
      <c r="N7" s="343"/>
      <c r="O7" s="343"/>
      <c r="P7" s="343"/>
      <c r="Q7" s="344"/>
      <c r="R7" s="343"/>
      <c r="S7" s="343"/>
      <c r="U7" s="345"/>
      <c r="V7" s="343"/>
      <c r="W7" s="343"/>
    </row>
    <row r="8" spans="1:23" s="342" customFormat="1" ht="12.75">
      <c r="A8" s="337"/>
      <c r="B8" s="338"/>
      <c r="C8" s="346"/>
      <c r="D8" s="340"/>
      <c r="E8" s="341"/>
      <c r="F8" s="341"/>
      <c r="G8" s="341"/>
      <c r="I8" s="343"/>
      <c r="J8" s="343"/>
      <c r="K8" s="343"/>
      <c r="L8" s="344"/>
      <c r="M8" s="343"/>
      <c r="N8" s="343"/>
      <c r="O8" s="343"/>
      <c r="P8" s="343"/>
      <c r="Q8" s="344"/>
      <c r="R8" s="343"/>
      <c r="S8" s="343"/>
      <c r="U8" s="345"/>
      <c r="V8" s="343"/>
      <c r="W8" s="343"/>
    </row>
    <row r="9" spans="1:9" s="356" customFormat="1" ht="12">
      <c r="A9" s="347"/>
      <c r="B9" s="348"/>
      <c r="C9" s="349"/>
      <c r="D9" s="350"/>
      <c r="E9" s="351"/>
      <c r="F9" s="352"/>
      <c r="G9" s="353"/>
      <c r="H9" s="354"/>
      <c r="I9" s="355"/>
    </row>
    <row r="10" spans="1:9" s="356" customFormat="1" ht="12">
      <c r="A10" s="347"/>
      <c r="B10" s="348"/>
      <c r="C10" s="349" t="s">
        <v>175</v>
      </c>
      <c r="D10" s="350"/>
      <c r="E10" s="351"/>
      <c r="F10" s="352"/>
      <c r="G10" s="353"/>
      <c r="H10" s="354"/>
      <c r="I10" s="355"/>
    </row>
    <row r="11" spans="1:9" s="356" customFormat="1" ht="12.75">
      <c r="A11" s="347"/>
      <c r="B11" s="348"/>
      <c r="C11" s="357" t="s">
        <v>176</v>
      </c>
      <c r="D11" s="350"/>
      <c r="E11" s="351"/>
      <c r="F11" s="352"/>
      <c r="G11" s="353"/>
      <c r="H11" s="354"/>
      <c r="I11" s="355"/>
    </row>
    <row r="12" spans="1:9" s="356" customFormat="1" ht="12.75">
      <c r="A12" s="347"/>
      <c r="B12" s="348"/>
      <c r="C12" s="358" t="s">
        <v>177</v>
      </c>
      <c r="D12" s="350"/>
      <c r="E12" s="351"/>
      <c r="F12" s="352"/>
      <c r="G12" s="353"/>
      <c r="H12" s="354"/>
      <c r="I12" s="355"/>
    </row>
    <row r="13" spans="1:9" s="356" customFormat="1" ht="13.5">
      <c r="A13" s="347"/>
      <c r="B13" s="348"/>
      <c r="C13" s="359"/>
      <c r="D13" s="350"/>
      <c r="E13" s="351"/>
      <c r="F13" s="352"/>
      <c r="G13" s="353"/>
      <c r="H13" s="354"/>
      <c r="I13" s="355"/>
    </row>
    <row r="14" spans="1:9" s="356" customFormat="1" ht="13.5">
      <c r="A14" s="347"/>
      <c r="B14" s="348"/>
      <c r="C14" s="359"/>
      <c r="D14" s="350"/>
      <c r="E14" s="351"/>
      <c r="F14" s="352"/>
      <c r="G14" s="353"/>
      <c r="H14" s="354"/>
      <c r="I14" s="355"/>
    </row>
    <row r="15" spans="1:9" s="356" customFormat="1" ht="12">
      <c r="A15" s="347"/>
      <c r="B15" s="348"/>
      <c r="C15" s="349" t="s">
        <v>178</v>
      </c>
      <c r="D15" s="350"/>
      <c r="E15" s="351"/>
      <c r="F15" s="352"/>
      <c r="G15" s="353"/>
      <c r="H15" s="354"/>
      <c r="I15" s="355"/>
    </row>
    <row r="16" spans="1:9" s="356" customFormat="1" ht="25.5">
      <c r="A16" s="347"/>
      <c r="B16" s="348"/>
      <c r="C16" s="358" t="s">
        <v>83</v>
      </c>
      <c r="D16" s="350"/>
      <c r="E16" s="351"/>
      <c r="F16" s="352"/>
      <c r="G16" s="353"/>
      <c r="H16" s="354"/>
      <c r="I16" s="355"/>
    </row>
    <row r="17" spans="1:9" s="356" customFormat="1" ht="12.75">
      <c r="A17" s="347"/>
      <c r="B17" s="348"/>
      <c r="C17" s="358"/>
      <c r="D17" s="350"/>
      <c r="E17" s="351"/>
      <c r="F17" s="352"/>
      <c r="G17" s="353"/>
      <c r="H17" s="354"/>
      <c r="I17" s="355"/>
    </row>
    <row r="18" spans="1:9" s="356" customFormat="1" ht="12.75">
      <c r="A18" s="347"/>
      <c r="B18" s="348"/>
      <c r="C18" s="358"/>
      <c r="D18" s="350"/>
      <c r="E18" s="351"/>
      <c r="F18" s="352"/>
      <c r="G18" s="353"/>
      <c r="H18" s="354"/>
      <c r="I18" s="355"/>
    </row>
    <row r="19" spans="1:9" s="356" customFormat="1" ht="12">
      <c r="A19" s="347"/>
      <c r="B19" s="348"/>
      <c r="C19" s="360" t="s">
        <v>179</v>
      </c>
      <c r="D19" s="350"/>
      <c r="E19" s="351"/>
      <c r="F19" s="352"/>
      <c r="G19" s="353"/>
      <c r="H19" s="354"/>
      <c r="I19" s="355"/>
    </row>
    <row r="20" spans="1:9" s="356" customFormat="1" ht="12.75">
      <c r="A20" s="347"/>
      <c r="B20" s="348"/>
      <c r="C20" s="358" t="s">
        <v>180</v>
      </c>
      <c r="D20" s="350"/>
      <c r="E20" s="351"/>
      <c r="F20" s="352"/>
      <c r="G20" s="353"/>
      <c r="H20" s="354"/>
      <c r="I20" s="355"/>
    </row>
    <row r="21" spans="1:9" s="356" customFormat="1" ht="12.75">
      <c r="A21" s="347"/>
      <c r="B21" s="348"/>
      <c r="C21" s="361"/>
      <c r="D21" s="350"/>
      <c r="E21" s="351"/>
      <c r="F21" s="352"/>
      <c r="G21" s="353"/>
      <c r="H21" s="354"/>
      <c r="I21" s="355"/>
    </row>
    <row r="22" spans="1:9" s="356" customFormat="1" ht="12.75">
      <c r="A22" s="347"/>
      <c r="B22" s="348"/>
      <c r="C22" s="361"/>
      <c r="D22" s="350"/>
      <c r="E22" s="351"/>
      <c r="F22" s="352"/>
      <c r="G22" s="353"/>
      <c r="H22" s="354"/>
      <c r="I22" s="355"/>
    </row>
    <row r="23" spans="1:9" s="356" customFormat="1" ht="12.75">
      <c r="A23" s="347"/>
      <c r="B23" s="348"/>
      <c r="C23" s="361"/>
      <c r="D23" s="350"/>
      <c r="E23" s="351"/>
      <c r="F23" s="352"/>
      <c r="G23" s="353"/>
      <c r="H23" s="354"/>
      <c r="I23" s="355"/>
    </row>
    <row r="24" spans="1:9" s="356" customFormat="1" ht="16.5">
      <c r="A24" s="347"/>
      <c r="B24" s="348"/>
      <c r="C24" s="362" t="s">
        <v>270</v>
      </c>
      <c r="D24" s="350"/>
      <c r="E24" s="351"/>
      <c r="F24" s="352"/>
      <c r="G24" s="353"/>
      <c r="H24" s="354"/>
      <c r="I24" s="355"/>
    </row>
    <row r="25" spans="1:9" s="356" customFormat="1" ht="12.75">
      <c r="A25" s="347"/>
      <c r="B25" s="348"/>
      <c r="C25" s="361"/>
      <c r="D25" s="350"/>
      <c r="E25" s="351"/>
      <c r="F25" s="352"/>
      <c r="G25" s="353"/>
      <c r="H25" s="354"/>
      <c r="I25" s="355"/>
    </row>
    <row r="26" spans="1:9" s="356" customFormat="1" ht="12.75">
      <c r="A26" s="347"/>
      <c r="B26" s="348"/>
      <c r="C26" s="358" t="s">
        <v>181</v>
      </c>
      <c r="D26" s="350"/>
      <c r="E26" s="351"/>
      <c r="F26" s="352"/>
      <c r="G26" s="353"/>
      <c r="H26" s="354"/>
      <c r="I26" s="355"/>
    </row>
    <row r="27" spans="1:9" s="356" customFormat="1" ht="12.75">
      <c r="A27" s="347"/>
      <c r="B27" s="348"/>
      <c r="C27" s="361"/>
      <c r="D27" s="350"/>
      <c r="E27" s="351"/>
      <c r="F27" s="352"/>
      <c r="G27" s="353"/>
      <c r="H27" s="354"/>
      <c r="I27" s="355"/>
    </row>
    <row r="28" spans="1:9" s="356" customFormat="1" ht="12.75">
      <c r="A28" s="347"/>
      <c r="B28" s="348"/>
      <c r="C28" s="358" t="s">
        <v>271</v>
      </c>
      <c r="D28" s="350"/>
      <c r="E28" s="351"/>
      <c r="F28" s="352"/>
      <c r="G28" s="353"/>
      <c r="H28" s="354"/>
      <c r="I28" s="355"/>
    </row>
    <row r="29" spans="1:9" s="356" customFormat="1" ht="12">
      <c r="A29" s="347"/>
      <c r="B29" s="348"/>
      <c r="C29" s="360"/>
      <c r="D29" s="350"/>
      <c r="E29" s="351"/>
      <c r="F29" s="352"/>
      <c r="G29" s="353"/>
      <c r="H29" s="354"/>
      <c r="I29" s="355"/>
    </row>
    <row r="30" spans="1:9" s="356" customFormat="1" ht="12.75">
      <c r="A30" s="347"/>
      <c r="B30" s="348"/>
      <c r="C30" s="361"/>
      <c r="D30" s="350"/>
      <c r="E30" s="351"/>
      <c r="F30" s="352"/>
      <c r="G30" s="353"/>
      <c r="H30" s="354"/>
      <c r="I30" s="355"/>
    </row>
    <row r="31" spans="1:9" s="356" customFormat="1" ht="12">
      <c r="A31" s="347"/>
      <c r="B31" s="348"/>
      <c r="C31" s="360"/>
      <c r="D31" s="350"/>
      <c r="E31" s="351"/>
      <c r="F31" s="352"/>
      <c r="G31" s="353"/>
      <c r="H31" s="354"/>
      <c r="I31" s="355"/>
    </row>
    <row r="32" spans="1:9" s="356" customFormat="1" ht="12">
      <c r="A32" s="347"/>
      <c r="B32" s="348"/>
      <c r="C32" s="360" t="s">
        <v>183</v>
      </c>
      <c r="D32" s="350"/>
      <c r="E32" s="351"/>
      <c r="F32" s="352"/>
      <c r="G32" s="353"/>
      <c r="H32" s="354"/>
      <c r="I32" s="355"/>
    </row>
    <row r="33" spans="1:9" s="356" customFormat="1" ht="60">
      <c r="A33" s="347"/>
      <c r="B33" s="348"/>
      <c r="C33" s="360" t="s">
        <v>184</v>
      </c>
      <c r="D33" s="350"/>
      <c r="E33" s="351"/>
      <c r="F33" s="352"/>
      <c r="G33" s="353"/>
      <c r="H33" s="354"/>
      <c r="I33" s="355"/>
    </row>
    <row r="34" spans="1:9" s="356" customFormat="1" ht="24">
      <c r="A34" s="347"/>
      <c r="B34" s="348"/>
      <c r="C34" s="349" t="s">
        <v>185</v>
      </c>
      <c r="D34" s="350"/>
      <c r="E34" s="351"/>
      <c r="F34" s="352"/>
      <c r="G34" s="353"/>
      <c r="H34" s="354"/>
      <c r="I34" s="355"/>
    </row>
    <row r="35" spans="1:23" s="342" customFormat="1" ht="12.75">
      <c r="A35" s="337"/>
      <c r="B35" s="338"/>
      <c r="C35" s="346"/>
      <c r="D35" s="340"/>
      <c r="E35" s="341"/>
      <c r="F35" s="341"/>
      <c r="G35" s="341"/>
      <c r="I35" s="343"/>
      <c r="J35" s="343"/>
      <c r="K35" s="343"/>
      <c r="L35" s="344"/>
      <c r="M35" s="343"/>
      <c r="N35" s="343"/>
      <c r="O35" s="343"/>
      <c r="P35" s="343"/>
      <c r="Q35" s="344"/>
      <c r="R35" s="343"/>
      <c r="S35" s="343"/>
      <c r="U35" s="345"/>
      <c r="V35" s="343"/>
      <c r="W35" s="343"/>
    </row>
    <row r="36" spans="1:23" s="342" customFormat="1" ht="12.75">
      <c r="A36" s="337"/>
      <c r="B36" s="338"/>
      <c r="C36" s="346"/>
      <c r="D36" s="340"/>
      <c r="E36" s="341"/>
      <c r="F36" s="341"/>
      <c r="G36" s="341"/>
      <c r="I36" s="343"/>
      <c r="J36" s="343"/>
      <c r="K36" s="343"/>
      <c r="L36" s="344"/>
      <c r="M36" s="343"/>
      <c r="N36" s="343"/>
      <c r="O36" s="343"/>
      <c r="P36" s="343"/>
      <c r="Q36" s="344"/>
      <c r="R36" s="343"/>
      <c r="S36" s="343"/>
      <c r="U36" s="345"/>
      <c r="V36" s="343"/>
      <c r="W36" s="343"/>
    </row>
    <row r="37" ht="12.75">
      <c r="B37" s="363"/>
    </row>
    <row r="38" spans="1:3" ht="12.75">
      <c r="A38" s="364">
        <v>1</v>
      </c>
      <c r="C38" s="365" t="s">
        <v>186</v>
      </c>
    </row>
    <row r="39" spans="1:3" ht="12.75">
      <c r="A39" s="364"/>
      <c r="C39" s="365"/>
    </row>
    <row r="40" spans="1:3" ht="12.75">
      <c r="A40" s="364"/>
      <c r="C40" s="366" t="s">
        <v>187</v>
      </c>
    </row>
    <row r="41" spans="1:3" ht="12.75">
      <c r="A41" s="364"/>
      <c r="C41" s="365"/>
    </row>
    <row r="42" spans="1:7" ht="12">
      <c r="A42" s="317">
        <f>$A$38</f>
        <v>1</v>
      </c>
      <c r="B42" s="367">
        <v>1</v>
      </c>
      <c r="C42" s="368" t="s">
        <v>272</v>
      </c>
      <c r="D42" s="320" t="s">
        <v>35</v>
      </c>
      <c r="E42" s="321">
        <v>1</v>
      </c>
      <c r="G42" s="322">
        <f>E42*F42</f>
        <v>0</v>
      </c>
    </row>
    <row r="43" ht="12">
      <c r="B43" s="367"/>
    </row>
    <row r="44" spans="1:7" ht="60">
      <c r="A44" s="317">
        <f>$A$38</f>
        <v>1</v>
      </c>
      <c r="B44" s="367">
        <f>1+B42</f>
        <v>2</v>
      </c>
      <c r="C44" s="368" t="s">
        <v>188</v>
      </c>
      <c r="D44" s="320" t="s">
        <v>35</v>
      </c>
      <c r="E44" s="321">
        <v>1</v>
      </c>
      <c r="G44" s="322">
        <f>E44*F44</f>
        <v>0</v>
      </c>
    </row>
    <row r="45" ht="12">
      <c r="C45" s="369"/>
    </row>
    <row r="46" spans="1:8" ht="84">
      <c r="A46" s="317">
        <f>$A$38</f>
        <v>1</v>
      </c>
      <c r="B46" s="367">
        <f>1+B44</f>
        <v>3</v>
      </c>
      <c r="C46" s="369" t="s">
        <v>189</v>
      </c>
      <c r="D46" s="320" t="s">
        <v>35</v>
      </c>
      <c r="E46" s="321">
        <v>1</v>
      </c>
      <c r="G46" s="322">
        <f>E46*F46</f>
        <v>0</v>
      </c>
      <c r="H46" s="368"/>
    </row>
    <row r="47" ht="12">
      <c r="B47" s="367"/>
    </row>
    <row r="48" spans="1:7" ht="84">
      <c r="A48" s="317">
        <f>$A$38</f>
        <v>1</v>
      </c>
      <c r="B48" s="367">
        <f>1+B46</f>
        <v>4</v>
      </c>
      <c r="C48" s="368" t="s">
        <v>190</v>
      </c>
      <c r="D48" s="320" t="s">
        <v>35</v>
      </c>
      <c r="E48" s="321">
        <v>1</v>
      </c>
      <c r="G48" s="322">
        <f>E48*F48</f>
        <v>0</v>
      </c>
    </row>
    <row r="49" ht="12">
      <c r="B49" s="367"/>
    </row>
    <row r="50" spans="1:7" ht="60">
      <c r="A50" s="317">
        <f>$A$38</f>
        <v>1</v>
      </c>
      <c r="B50" s="367">
        <f>1+B48</f>
        <v>5</v>
      </c>
      <c r="C50" s="319" t="s">
        <v>191</v>
      </c>
      <c r="D50" s="320" t="s">
        <v>35</v>
      </c>
      <c r="E50" s="321">
        <v>1</v>
      </c>
      <c r="G50" s="322">
        <f>E50*F50</f>
        <v>0</v>
      </c>
    </row>
    <row r="51" ht="12">
      <c r="B51" s="367"/>
    </row>
    <row r="52" spans="2:3" ht="12.75">
      <c r="B52" s="367"/>
      <c r="C52" s="366" t="s">
        <v>192</v>
      </c>
    </row>
    <row r="53" spans="1:3" ht="108">
      <c r="A53" s="317">
        <f>$A$38</f>
        <v>1</v>
      </c>
      <c r="B53" s="367">
        <f>1+B50</f>
        <v>6</v>
      </c>
      <c r="C53" s="369" t="s">
        <v>193</v>
      </c>
    </row>
    <row r="54" spans="2:23" ht="24">
      <c r="B54" s="367"/>
      <c r="C54" s="370" t="s">
        <v>273</v>
      </c>
      <c r="D54" s="320" t="s">
        <v>37</v>
      </c>
      <c r="E54" s="321">
        <v>15</v>
      </c>
      <c r="G54" s="322">
        <f>E54*F54</f>
        <v>0</v>
      </c>
      <c r="M54" s="327"/>
      <c r="S54" s="325"/>
      <c r="T54" s="327"/>
      <c r="W54" s="327"/>
    </row>
    <row r="55" spans="2:23" ht="12">
      <c r="B55" s="367"/>
      <c r="C55" s="370" t="s">
        <v>195</v>
      </c>
      <c r="D55" s="320" t="s">
        <v>37</v>
      </c>
      <c r="E55" s="321">
        <v>10</v>
      </c>
      <c r="G55" s="322">
        <f>E55*F55</f>
        <v>0</v>
      </c>
      <c r="M55" s="327"/>
      <c r="S55" s="325"/>
      <c r="T55" s="327"/>
      <c r="W55" s="327"/>
    </row>
    <row r="56" spans="2:23" ht="12">
      <c r="B56" s="367"/>
      <c r="C56" s="370"/>
      <c r="M56" s="327"/>
      <c r="S56" s="325"/>
      <c r="T56" s="327"/>
      <c r="W56" s="327"/>
    </row>
    <row r="57" spans="1:23" ht="60">
      <c r="A57" s="317">
        <f>$A$38</f>
        <v>1</v>
      </c>
      <c r="B57" s="367">
        <f>1+B53</f>
        <v>7</v>
      </c>
      <c r="C57" s="368" t="s">
        <v>274</v>
      </c>
      <c r="D57" s="320" t="s">
        <v>37</v>
      </c>
      <c r="E57" s="321">
        <v>90</v>
      </c>
      <c r="G57" s="322">
        <f>E57*F57</f>
        <v>0</v>
      </c>
      <c r="M57" s="327"/>
      <c r="S57" s="325"/>
      <c r="T57" s="327"/>
      <c r="W57" s="327"/>
    </row>
    <row r="58" spans="2:23" ht="12">
      <c r="B58" s="367"/>
      <c r="C58" s="368"/>
      <c r="M58" s="327"/>
      <c r="S58" s="325"/>
      <c r="T58" s="327"/>
      <c r="W58" s="327"/>
    </row>
    <row r="59" spans="1:3" ht="60">
      <c r="A59" s="317">
        <f>$A$38</f>
        <v>1</v>
      </c>
      <c r="B59" s="367">
        <f>1+B57</f>
        <v>8</v>
      </c>
      <c r="C59" s="368" t="s">
        <v>275</v>
      </c>
    </row>
    <row r="60" spans="2:7" ht="84">
      <c r="B60" s="367"/>
      <c r="C60" s="319" t="s">
        <v>198</v>
      </c>
      <c r="D60" s="320" t="s">
        <v>38</v>
      </c>
      <c r="E60" s="321">
        <v>20</v>
      </c>
      <c r="G60" s="322">
        <f>E60*F60</f>
        <v>0</v>
      </c>
    </row>
    <row r="61" ht="12">
      <c r="B61" s="367"/>
    </row>
    <row r="62" spans="1:23" ht="84">
      <c r="A62" s="317">
        <f>$A$38</f>
        <v>1</v>
      </c>
      <c r="B62" s="367">
        <f>1+B59</f>
        <v>9</v>
      </c>
      <c r="C62" s="371" t="s">
        <v>199</v>
      </c>
      <c r="D62" s="320" t="s">
        <v>35</v>
      </c>
      <c r="E62" s="321">
        <v>1</v>
      </c>
      <c r="G62" s="322">
        <f>E62*F62</f>
        <v>0</v>
      </c>
      <c r="M62" s="327"/>
      <c r="S62" s="325"/>
      <c r="T62" s="327"/>
      <c r="W62" s="327"/>
    </row>
    <row r="63" spans="2:23" ht="12">
      <c r="B63" s="367"/>
      <c r="C63" s="371"/>
      <c r="M63" s="327"/>
      <c r="S63" s="325"/>
      <c r="T63" s="327"/>
      <c r="W63" s="327"/>
    </row>
    <row r="64" spans="2:23" ht="12.75">
      <c r="B64" s="367"/>
      <c r="C64" s="366" t="s">
        <v>276</v>
      </c>
      <c r="M64" s="327"/>
      <c r="S64" s="325"/>
      <c r="T64" s="327"/>
      <c r="W64" s="327"/>
    </row>
    <row r="65" spans="1:23" ht="84">
      <c r="A65" s="317">
        <f>$A$38</f>
        <v>1</v>
      </c>
      <c r="B65" s="367">
        <f>1+B62</f>
        <v>10</v>
      </c>
      <c r="C65" s="371" t="s">
        <v>277</v>
      </c>
      <c r="D65" s="320" t="s">
        <v>37</v>
      </c>
      <c r="E65" s="321">
        <v>5</v>
      </c>
      <c r="G65" s="322">
        <f>E65*F65</f>
        <v>0</v>
      </c>
      <c r="M65" s="327"/>
      <c r="S65" s="325"/>
      <c r="T65" s="327"/>
      <c r="W65" s="327"/>
    </row>
    <row r="66" spans="2:23" ht="12.75">
      <c r="B66" s="367"/>
      <c r="C66" s="366"/>
      <c r="M66" s="327"/>
      <c r="S66" s="325"/>
      <c r="T66" s="327"/>
      <c r="W66" s="327"/>
    </row>
    <row r="67" spans="1:23" ht="72">
      <c r="A67" s="317">
        <f>$A$38</f>
        <v>1</v>
      </c>
      <c r="B67" s="367">
        <f>1+B65</f>
        <v>11</v>
      </c>
      <c r="C67" s="371" t="s">
        <v>278</v>
      </c>
      <c r="D67" s="320" t="s">
        <v>105</v>
      </c>
      <c r="E67" s="321">
        <v>42</v>
      </c>
      <c r="G67" s="322">
        <f>E67*F67</f>
        <v>0</v>
      </c>
      <c r="M67" s="327"/>
      <c r="S67" s="325"/>
      <c r="T67" s="327"/>
      <c r="W67" s="327"/>
    </row>
    <row r="68" spans="2:23" ht="12">
      <c r="B68" s="367"/>
      <c r="C68" s="371"/>
      <c r="M68" s="327"/>
      <c r="S68" s="325"/>
      <c r="T68" s="327"/>
      <c r="W68" s="327"/>
    </row>
    <row r="69" ht="12">
      <c r="A69" s="367" t="s">
        <v>200</v>
      </c>
    </row>
    <row r="70" spans="1:9" ht="25.5">
      <c r="A70" s="372"/>
      <c r="B70" s="373"/>
      <c r="C70" s="374" t="str">
        <f>CONCATENATE("SKUPAJ :  ",C38)</f>
        <v>SKUPAJ :  PRIPRAVLJALNA IN ZAKLJUČNA DELA</v>
      </c>
      <c r="D70" s="375"/>
      <c r="E70" s="376"/>
      <c r="F70" s="376"/>
      <c r="G70" s="377">
        <f>SUM(G41:G67)</f>
        <v>0</v>
      </c>
      <c r="H70" s="378"/>
      <c r="I70" s="379"/>
    </row>
    <row r="71" ht="12">
      <c r="A71" s="367" t="s">
        <v>200</v>
      </c>
    </row>
    <row r="74" spans="1:3" ht="12.75">
      <c r="A74" s="364">
        <f>A59+1</f>
        <v>2</v>
      </c>
      <c r="C74" s="365" t="s">
        <v>201</v>
      </c>
    </row>
    <row r="75" spans="1:3" ht="12.75">
      <c r="A75" s="364"/>
      <c r="C75" s="365"/>
    </row>
    <row r="76" spans="1:3" ht="38.25">
      <c r="A76" s="364"/>
      <c r="C76" s="380" t="s">
        <v>202</v>
      </c>
    </row>
    <row r="77" spans="1:3" ht="38.25">
      <c r="A77" s="364"/>
      <c r="C77" s="380" t="s">
        <v>203</v>
      </c>
    </row>
    <row r="78" spans="1:3" ht="89.25">
      <c r="A78" s="364"/>
      <c r="C78" s="380" t="s">
        <v>204</v>
      </c>
    </row>
    <row r="79" spans="1:3" ht="76.5">
      <c r="A79" s="364"/>
      <c r="C79" s="380" t="s">
        <v>205</v>
      </c>
    </row>
    <row r="80" spans="1:3" ht="12.75">
      <c r="A80" s="364"/>
      <c r="C80" s="365"/>
    </row>
    <row r="81" spans="1:3" ht="48">
      <c r="A81" s="317">
        <f>$A$74</f>
        <v>2</v>
      </c>
      <c r="B81" s="367">
        <v>1</v>
      </c>
      <c r="C81" s="319" t="s">
        <v>206</v>
      </c>
    </row>
    <row r="82" spans="2:23" ht="24">
      <c r="B82" s="367"/>
      <c r="C82" s="370" t="s">
        <v>207</v>
      </c>
      <c r="D82" s="320" t="s">
        <v>36</v>
      </c>
      <c r="E82" s="321">
        <v>40</v>
      </c>
      <c r="G82" s="322">
        <f>E82*F82</f>
        <v>0</v>
      </c>
      <c r="M82" s="327"/>
      <c r="S82" s="325"/>
      <c r="T82" s="327"/>
      <c r="W82" s="327"/>
    </row>
    <row r="83" spans="1:3" ht="12.75">
      <c r="A83" s="364"/>
      <c r="C83" s="365"/>
    </row>
    <row r="84" spans="1:3" ht="132">
      <c r="A84" s="317">
        <f>$A$74</f>
        <v>2</v>
      </c>
      <c r="B84" s="367">
        <f>1+B81</f>
        <v>2</v>
      </c>
      <c r="C84" s="368" t="s">
        <v>279</v>
      </c>
    </row>
    <row r="85" spans="2:7" ht="12">
      <c r="B85" s="367"/>
      <c r="C85" s="319" t="s">
        <v>209</v>
      </c>
      <c r="D85" s="320" t="s">
        <v>36</v>
      </c>
      <c r="E85" s="321">
        <v>140</v>
      </c>
      <c r="G85" s="322">
        <f>E85*F85</f>
        <v>0</v>
      </c>
    </row>
    <row r="86" ht="12">
      <c r="B86" s="367"/>
    </row>
    <row r="87" spans="1:3" ht="84">
      <c r="A87" s="317">
        <f>$A$74</f>
        <v>2</v>
      </c>
      <c r="B87" s="367">
        <f>1+B84</f>
        <v>3</v>
      </c>
      <c r="C87" s="368" t="s">
        <v>280</v>
      </c>
    </row>
    <row r="88" spans="2:7" ht="12">
      <c r="B88" s="367"/>
      <c r="C88" s="319" t="s">
        <v>211</v>
      </c>
      <c r="D88" s="320" t="s">
        <v>36</v>
      </c>
      <c r="E88" s="321">
        <v>180</v>
      </c>
      <c r="G88" s="322">
        <f>E88*F88</f>
        <v>0</v>
      </c>
    </row>
    <row r="89" spans="2:23" ht="12">
      <c r="B89" s="367"/>
      <c r="C89" s="370"/>
      <c r="G89" s="322">
        <f aca="true" t="shared" si="0" ref="G89:G130">E89*F89</f>
        <v>0</v>
      </c>
      <c r="M89" s="327"/>
      <c r="S89" s="325"/>
      <c r="T89" s="327"/>
      <c r="W89" s="327"/>
    </row>
    <row r="90" spans="1:7" ht="72">
      <c r="A90" s="317">
        <f>$A$74</f>
        <v>2</v>
      </c>
      <c r="B90" s="367">
        <f>1+B87</f>
        <v>4</v>
      </c>
      <c r="C90" s="368" t="s">
        <v>281</v>
      </c>
      <c r="G90" s="322">
        <f t="shared" si="0"/>
        <v>0</v>
      </c>
    </row>
    <row r="91" spans="2:23" ht="24">
      <c r="B91" s="367"/>
      <c r="C91" s="383" t="s">
        <v>282</v>
      </c>
      <c r="D91" s="320" t="s">
        <v>36</v>
      </c>
      <c r="E91" s="321">
        <v>15</v>
      </c>
      <c r="G91" s="322">
        <f t="shared" si="0"/>
        <v>0</v>
      </c>
      <c r="M91" s="327"/>
      <c r="S91" s="325"/>
      <c r="T91" s="327"/>
      <c r="W91" s="327"/>
    </row>
    <row r="92" spans="2:23" ht="24">
      <c r="B92" s="367"/>
      <c r="C92" s="383" t="s">
        <v>283</v>
      </c>
      <c r="D92" s="320" t="s">
        <v>36</v>
      </c>
      <c r="E92" s="321">
        <v>6</v>
      </c>
      <c r="G92" s="322">
        <f>E92*F92</f>
        <v>0</v>
      </c>
      <c r="M92" s="327"/>
      <c r="S92" s="325"/>
      <c r="T92" s="327"/>
      <c r="W92" s="327"/>
    </row>
    <row r="93" spans="2:23" ht="12">
      <c r="B93" s="367"/>
      <c r="C93" s="370"/>
      <c r="M93" s="327"/>
      <c r="S93" s="325"/>
      <c r="T93" s="327"/>
      <c r="W93" s="327"/>
    </row>
    <row r="94" spans="1:23" ht="24">
      <c r="A94" s="317">
        <f>$A$74</f>
        <v>2</v>
      </c>
      <c r="B94" s="367">
        <f>1+B90</f>
        <v>5</v>
      </c>
      <c r="C94" s="382" t="s">
        <v>216</v>
      </c>
      <c r="G94" s="322">
        <f t="shared" si="0"/>
        <v>0</v>
      </c>
      <c r="M94" s="327"/>
      <c r="S94" s="325"/>
      <c r="T94" s="327"/>
      <c r="W94" s="327"/>
    </row>
    <row r="95" spans="2:23" ht="24">
      <c r="B95" s="367"/>
      <c r="C95" s="383" t="s">
        <v>217</v>
      </c>
      <c r="D95" s="320" t="s">
        <v>36</v>
      </c>
      <c r="E95" s="321">
        <v>60</v>
      </c>
      <c r="G95" s="322">
        <f t="shared" si="0"/>
        <v>0</v>
      </c>
      <c r="M95" s="327"/>
      <c r="S95" s="325"/>
      <c r="T95" s="327"/>
      <c r="W95" s="327"/>
    </row>
    <row r="96" spans="2:23" ht="24">
      <c r="B96" s="367"/>
      <c r="C96" s="383" t="s">
        <v>218</v>
      </c>
      <c r="D96" s="320" t="s">
        <v>36</v>
      </c>
      <c r="E96" s="321">
        <v>70</v>
      </c>
      <c r="G96" s="322">
        <f t="shared" si="0"/>
        <v>0</v>
      </c>
      <c r="M96" s="327"/>
      <c r="S96" s="325"/>
      <c r="T96" s="327"/>
      <c r="W96" s="327"/>
    </row>
    <row r="97" spans="2:23" ht="12">
      <c r="B97" s="367"/>
      <c r="C97" s="383"/>
      <c r="M97" s="327"/>
      <c r="S97" s="325"/>
      <c r="T97" s="327"/>
      <c r="W97" s="327"/>
    </row>
    <row r="98" spans="1:23" ht="72">
      <c r="A98" s="317">
        <f>$A$68</f>
        <v>0</v>
      </c>
      <c r="B98" s="367">
        <f>1+B94</f>
        <v>6</v>
      </c>
      <c r="C98" s="371" t="s">
        <v>219</v>
      </c>
      <c r="D98" s="350" t="s">
        <v>37</v>
      </c>
      <c r="E98" s="351">
        <v>60</v>
      </c>
      <c r="F98" s="381"/>
      <c r="G98" s="322">
        <f t="shared" si="0"/>
        <v>0</v>
      </c>
      <c r="I98" s="323"/>
      <c r="J98" s="323"/>
      <c r="K98" s="323"/>
      <c r="L98" s="323"/>
      <c r="M98" s="323"/>
      <c r="N98" s="323"/>
      <c r="O98" s="323"/>
      <c r="P98" s="323"/>
      <c r="Q98" s="323"/>
      <c r="R98" s="323"/>
      <c r="S98" s="323"/>
      <c r="U98" s="323"/>
      <c r="V98" s="323"/>
      <c r="W98" s="323"/>
    </row>
    <row r="99" spans="2:23" ht="12">
      <c r="B99" s="367"/>
      <c r="C99" s="371"/>
      <c r="D99" s="350"/>
      <c r="E99" s="351"/>
      <c r="F99" s="381"/>
      <c r="I99" s="323"/>
      <c r="J99" s="323"/>
      <c r="K99" s="323"/>
      <c r="L99" s="323"/>
      <c r="M99" s="323"/>
      <c r="N99" s="323"/>
      <c r="O99" s="323"/>
      <c r="P99" s="323"/>
      <c r="Q99" s="323"/>
      <c r="R99" s="323"/>
      <c r="S99" s="323"/>
      <c r="U99" s="323"/>
      <c r="V99" s="323"/>
      <c r="W99" s="323"/>
    </row>
    <row r="100" spans="1:9" s="386" customFormat="1" ht="48">
      <c r="A100" s="317">
        <f>$A$74</f>
        <v>2</v>
      </c>
      <c r="B100" s="367">
        <f>1+B98</f>
        <v>7</v>
      </c>
      <c r="C100" s="384" t="s">
        <v>220</v>
      </c>
      <c r="D100" s="350" t="s">
        <v>36</v>
      </c>
      <c r="E100" s="351">
        <v>190</v>
      </c>
      <c r="F100" s="381"/>
      <c r="G100" s="322">
        <f t="shared" si="0"/>
        <v>0</v>
      </c>
      <c r="H100" s="351"/>
      <c r="I100" s="385"/>
    </row>
    <row r="101" spans="2:23" ht="12">
      <c r="B101" s="367"/>
      <c r="C101" s="370"/>
      <c r="G101" s="322">
        <f t="shared" si="0"/>
        <v>0</v>
      </c>
      <c r="M101" s="327"/>
      <c r="S101" s="325"/>
      <c r="T101" s="327"/>
      <c r="W101" s="327"/>
    </row>
    <row r="102" ht="12">
      <c r="A102" s="367" t="s">
        <v>200</v>
      </c>
    </row>
    <row r="103" spans="2:7" ht="12.75">
      <c r="B103" s="373"/>
      <c r="C103" s="387" t="str">
        <f>CONCATENATE("SKUPAJ :  ",C74)</f>
        <v>SKUPAJ :  ZEMELJSKA DELA</v>
      </c>
      <c r="D103" s="375"/>
      <c r="E103" s="376"/>
      <c r="F103" s="376"/>
      <c r="G103" s="322">
        <f>SUM(G77:G101)</f>
        <v>0</v>
      </c>
    </row>
    <row r="104" ht="12">
      <c r="A104" s="367" t="s">
        <v>200</v>
      </c>
    </row>
    <row r="105" spans="2:7" ht="12.75">
      <c r="B105" s="373"/>
      <c r="C105" s="387"/>
      <c r="D105" s="375"/>
      <c r="E105" s="376"/>
      <c r="F105" s="376"/>
      <c r="G105" s="322">
        <f t="shared" si="0"/>
        <v>0</v>
      </c>
    </row>
    <row r="106" spans="1:7" ht="12.75">
      <c r="A106" s="364">
        <f>A74+1</f>
        <v>3</v>
      </c>
      <c r="C106" s="365" t="s">
        <v>221</v>
      </c>
      <c r="G106" s="322">
        <f t="shared" si="0"/>
        <v>0</v>
      </c>
    </row>
    <row r="107" ht="12">
      <c r="G107" s="322">
        <f t="shared" si="0"/>
        <v>0</v>
      </c>
    </row>
    <row r="108" spans="3:7" ht="89.25">
      <c r="C108" s="380" t="s">
        <v>222</v>
      </c>
      <c r="G108" s="322">
        <f t="shared" si="0"/>
        <v>0</v>
      </c>
    </row>
    <row r="109" spans="3:7" ht="89.25">
      <c r="C109" s="380" t="s">
        <v>223</v>
      </c>
      <c r="G109" s="322">
        <f t="shared" si="0"/>
        <v>0</v>
      </c>
    </row>
    <row r="110" spans="3:7" ht="76.5">
      <c r="C110" s="380" t="s">
        <v>224</v>
      </c>
      <c r="G110" s="322">
        <f t="shared" si="0"/>
        <v>0</v>
      </c>
    </row>
    <row r="111" spans="1:23" s="392" customFormat="1" ht="89.25">
      <c r="A111" s="388"/>
      <c r="B111" s="389"/>
      <c r="C111" s="380" t="s">
        <v>225</v>
      </c>
      <c r="D111" s="390"/>
      <c r="E111" s="391"/>
      <c r="F111" s="391"/>
      <c r="G111" s="322">
        <f t="shared" si="0"/>
        <v>0</v>
      </c>
      <c r="I111" s="393"/>
      <c r="J111" s="393"/>
      <c r="K111" s="393"/>
      <c r="L111" s="394"/>
      <c r="M111" s="395"/>
      <c r="N111" s="393"/>
      <c r="O111" s="393"/>
      <c r="P111" s="393"/>
      <c r="Q111" s="394"/>
      <c r="R111" s="393"/>
      <c r="S111" s="393"/>
      <c r="U111" s="396"/>
      <c r="V111" s="393"/>
      <c r="W111" s="395"/>
    </row>
    <row r="112" spans="3:7" ht="51">
      <c r="C112" s="346" t="s">
        <v>226</v>
      </c>
      <c r="G112" s="322">
        <f t="shared" si="0"/>
        <v>0</v>
      </c>
    </row>
    <row r="113" spans="3:7" ht="51">
      <c r="C113" s="346" t="s">
        <v>227</v>
      </c>
      <c r="G113" s="322">
        <f t="shared" si="0"/>
        <v>0</v>
      </c>
    </row>
    <row r="114" ht="12">
      <c r="G114" s="322">
        <f t="shared" si="0"/>
        <v>0</v>
      </c>
    </row>
    <row r="115" spans="1:7" ht="24">
      <c r="A115" s="317">
        <f>$A$106</f>
        <v>3</v>
      </c>
      <c r="B115" s="367">
        <v>1</v>
      </c>
      <c r="C115" s="368" t="s">
        <v>228</v>
      </c>
      <c r="D115" s="397"/>
      <c r="E115" s="322"/>
      <c r="F115" s="322"/>
      <c r="G115" s="322">
        <f t="shared" si="0"/>
        <v>0</v>
      </c>
    </row>
    <row r="116" spans="2:23" ht="12">
      <c r="B116" s="367"/>
      <c r="C116" s="383" t="s">
        <v>284</v>
      </c>
      <c r="D116" s="320" t="s">
        <v>36</v>
      </c>
      <c r="E116" s="321">
        <v>3</v>
      </c>
      <c r="G116" s="322">
        <f t="shared" si="0"/>
        <v>0</v>
      </c>
      <c r="J116" s="323"/>
      <c r="M116" s="327"/>
      <c r="O116" s="323"/>
      <c r="S116" s="325"/>
      <c r="T116" s="327"/>
      <c r="W116" s="327"/>
    </row>
    <row r="117" spans="2:23" ht="12">
      <c r="B117" s="367"/>
      <c r="C117" s="383" t="s">
        <v>285</v>
      </c>
      <c r="D117" s="320" t="s">
        <v>36</v>
      </c>
      <c r="E117" s="321">
        <v>3</v>
      </c>
      <c r="F117" s="322"/>
      <c r="G117" s="322">
        <f>E117*F117</f>
        <v>0</v>
      </c>
      <c r="J117" s="323"/>
      <c r="M117" s="327"/>
      <c r="O117" s="323"/>
      <c r="S117" s="325"/>
      <c r="T117" s="327"/>
      <c r="W117" s="327"/>
    </row>
    <row r="118" spans="2:5" ht="12">
      <c r="B118" s="367"/>
      <c r="D118" s="397"/>
      <c r="E118" s="322"/>
    </row>
    <row r="119" spans="1:7" ht="36">
      <c r="A119" s="317">
        <f>$A$106</f>
        <v>3</v>
      </c>
      <c r="B119" s="367">
        <f>1+B115</f>
        <v>2</v>
      </c>
      <c r="C119" s="319" t="s">
        <v>286</v>
      </c>
      <c r="G119" s="322">
        <f t="shared" si="0"/>
        <v>0</v>
      </c>
    </row>
    <row r="120" spans="2:23" ht="24">
      <c r="B120" s="367"/>
      <c r="C120" s="370" t="s">
        <v>287</v>
      </c>
      <c r="D120" s="320" t="s">
        <v>36</v>
      </c>
      <c r="E120" s="321">
        <v>21</v>
      </c>
      <c r="F120" s="322"/>
      <c r="G120" s="322">
        <f t="shared" si="0"/>
        <v>0</v>
      </c>
      <c r="M120" s="327"/>
      <c r="S120" s="325"/>
      <c r="W120" s="327"/>
    </row>
    <row r="121" spans="2:24" ht="36">
      <c r="B121" s="367"/>
      <c r="C121" s="370" t="s">
        <v>288</v>
      </c>
      <c r="D121" s="320" t="s">
        <v>36</v>
      </c>
      <c r="E121" s="321">
        <v>16</v>
      </c>
      <c r="G121" s="322">
        <f t="shared" si="0"/>
        <v>0</v>
      </c>
      <c r="M121" s="327"/>
      <c r="S121" s="325"/>
      <c r="T121" s="327"/>
      <c r="W121" s="327"/>
      <c r="X121" s="327"/>
    </row>
    <row r="122" spans="2:24" ht="24">
      <c r="B122" s="367"/>
      <c r="C122" s="370" t="s">
        <v>289</v>
      </c>
      <c r="D122" s="320" t="s">
        <v>36</v>
      </c>
      <c r="E122" s="321">
        <v>7</v>
      </c>
      <c r="G122" s="322">
        <f t="shared" si="0"/>
        <v>0</v>
      </c>
      <c r="M122" s="327"/>
      <c r="S122" s="325"/>
      <c r="T122" s="327"/>
      <c r="W122" s="327"/>
      <c r="X122" s="327"/>
    </row>
    <row r="123" spans="2:24" ht="12">
      <c r="B123" s="367"/>
      <c r="C123" s="370"/>
      <c r="M123" s="327"/>
      <c r="S123" s="325"/>
      <c r="T123" s="327"/>
      <c r="W123" s="327"/>
      <c r="X123" s="327"/>
    </row>
    <row r="124" spans="1:7" ht="36">
      <c r="A124" s="317">
        <f>$A$106</f>
        <v>3</v>
      </c>
      <c r="B124" s="367">
        <f>1+B119</f>
        <v>3</v>
      </c>
      <c r="C124" s="319" t="s">
        <v>290</v>
      </c>
      <c r="G124" s="322">
        <f>E124*F124</f>
        <v>0</v>
      </c>
    </row>
    <row r="125" spans="2:23" ht="24">
      <c r="B125" s="367"/>
      <c r="C125" s="370" t="s">
        <v>291</v>
      </c>
      <c r="D125" s="320" t="s">
        <v>36</v>
      </c>
      <c r="E125" s="321">
        <v>9</v>
      </c>
      <c r="G125" s="322">
        <f>E125*F125</f>
        <v>0</v>
      </c>
      <c r="M125" s="327"/>
      <c r="S125" s="325"/>
      <c r="W125" s="327"/>
    </row>
    <row r="126" spans="2:24" ht="24">
      <c r="B126" s="367"/>
      <c r="C126" s="370" t="s">
        <v>292</v>
      </c>
      <c r="D126" s="320" t="s">
        <v>36</v>
      </c>
      <c r="E126" s="321">
        <v>8</v>
      </c>
      <c r="G126" s="322">
        <f>E126*F126</f>
        <v>0</v>
      </c>
      <c r="M126" s="327"/>
      <c r="S126" s="325"/>
      <c r="T126" s="327"/>
      <c r="W126" s="327"/>
      <c r="X126" s="327"/>
    </row>
    <row r="127" spans="2:24" ht="12">
      <c r="B127" s="367"/>
      <c r="C127" s="370"/>
      <c r="M127" s="327"/>
      <c r="S127" s="325"/>
      <c r="T127" s="327"/>
      <c r="W127" s="327"/>
      <c r="X127" s="327"/>
    </row>
    <row r="128" spans="1:7" ht="60">
      <c r="A128" s="317">
        <f>$A$106</f>
        <v>3</v>
      </c>
      <c r="B128" s="367">
        <f>1+B124</f>
        <v>4</v>
      </c>
      <c r="C128" s="368" t="s">
        <v>293</v>
      </c>
      <c r="D128" s="320" t="s">
        <v>36</v>
      </c>
      <c r="E128" s="321">
        <v>8</v>
      </c>
      <c r="G128" s="322">
        <f>E128*F128</f>
        <v>0</v>
      </c>
    </row>
    <row r="129" spans="2:24" ht="12">
      <c r="B129" s="367"/>
      <c r="C129" s="370"/>
      <c r="M129" s="327"/>
      <c r="S129" s="325"/>
      <c r="T129" s="327"/>
      <c r="W129" s="327"/>
      <c r="X129" s="327"/>
    </row>
    <row r="130" spans="1:8" ht="72">
      <c r="A130" s="317">
        <f>$A$106</f>
        <v>3</v>
      </c>
      <c r="B130" s="367">
        <f>1+B128</f>
        <v>5</v>
      </c>
      <c r="C130" s="319" t="s">
        <v>237</v>
      </c>
      <c r="D130" s="320" t="s">
        <v>238</v>
      </c>
      <c r="E130" s="321">
        <v>4000</v>
      </c>
      <c r="G130" s="322">
        <f t="shared" si="0"/>
        <v>0</v>
      </c>
      <c r="H130" s="319"/>
    </row>
    <row r="131" ht="12">
      <c r="B131" s="367"/>
    </row>
    <row r="132" ht="12">
      <c r="A132" s="367" t="s">
        <v>200</v>
      </c>
    </row>
    <row r="133" spans="1:23" s="378" customFormat="1" ht="12.75">
      <c r="A133" s="372"/>
      <c r="B133" s="373"/>
      <c r="C133" s="387" t="str">
        <f>CONCATENATE("SKUPAJ :  ",C106)</f>
        <v>SKUPAJ :  BETONSKA DELA</v>
      </c>
      <c r="D133" s="375"/>
      <c r="E133" s="376"/>
      <c r="F133" s="376"/>
      <c r="G133" s="377">
        <f>SUM(G114:G132)</f>
        <v>0</v>
      </c>
      <c r="I133" s="379"/>
      <c r="J133" s="379"/>
      <c r="K133" s="379"/>
      <c r="L133" s="398"/>
      <c r="M133" s="399"/>
      <c r="N133" s="379"/>
      <c r="O133" s="379"/>
      <c r="P133" s="379"/>
      <c r="Q133" s="398"/>
      <c r="R133" s="379"/>
      <c r="S133" s="379"/>
      <c r="U133" s="400"/>
      <c r="V133" s="379"/>
      <c r="W133" s="399"/>
    </row>
    <row r="134" ht="12">
      <c r="A134" s="367" t="s">
        <v>200</v>
      </c>
    </row>
    <row r="135" spans="2:6" ht="12.75">
      <c r="B135" s="373"/>
      <c r="C135" s="387"/>
      <c r="D135" s="375"/>
      <c r="E135" s="376"/>
      <c r="F135" s="376"/>
    </row>
    <row r="136" spans="1:3" ht="12.75">
      <c r="A136" s="364">
        <f>1+A106</f>
        <v>4</v>
      </c>
      <c r="C136" s="365" t="s">
        <v>239</v>
      </c>
    </row>
    <row r="137" ht="12.75">
      <c r="A137" s="364"/>
    </row>
    <row r="138" ht="63.75">
      <c r="C138" s="346" t="s">
        <v>240</v>
      </c>
    </row>
    <row r="139" ht="12.75">
      <c r="C139" s="346"/>
    </row>
    <row r="140" spans="1:7" ht="48">
      <c r="A140" s="317">
        <f>$A$136</f>
        <v>4</v>
      </c>
      <c r="B140" s="318">
        <v>1</v>
      </c>
      <c r="C140" s="319" t="s">
        <v>241</v>
      </c>
      <c r="D140" s="320" t="s">
        <v>37</v>
      </c>
      <c r="E140" s="321">
        <v>16</v>
      </c>
      <c r="G140" s="322">
        <f>E140*F140</f>
        <v>0</v>
      </c>
    </row>
    <row r="141" spans="2:23" ht="12">
      <c r="B141" s="367"/>
      <c r="C141" s="383"/>
      <c r="M141" s="327"/>
      <c r="S141" s="325"/>
      <c r="W141" s="327"/>
    </row>
    <row r="142" spans="1:3" ht="72">
      <c r="A142" s="317">
        <f>$A$136</f>
        <v>4</v>
      </c>
      <c r="B142" s="318">
        <f>1+B140</f>
        <v>2</v>
      </c>
      <c r="C142" s="319" t="s">
        <v>294</v>
      </c>
    </row>
    <row r="143" spans="3:7" ht="48">
      <c r="C143" s="368" t="s">
        <v>243</v>
      </c>
      <c r="G143" s="322">
        <f>E143*F143</f>
        <v>0</v>
      </c>
    </row>
    <row r="144" spans="2:23" ht="12">
      <c r="B144" s="367"/>
      <c r="C144" s="383" t="s">
        <v>295</v>
      </c>
      <c r="D144" s="320" t="s">
        <v>37</v>
      </c>
      <c r="E144" s="321">
        <v>48</v>
      </c>
      <c r="G144" s="322">
        <f>E144*F144</f>
        <v>0</v>
      </c>
      <c r="M144" s="327"/>
      <c r="S144" s="325"/>
      <c r="W144" s="327"/>
    </row>
    <row r="145" spans="2:23" ht="12">
      <c r="B145" s="367"/>
      <c r="C145" s="383" t="s">
        <v>296</v>
      </c>
      <c r="D145" s="320" t="s">
        <v>37</v>
      </c>
      <c r="E145" s="321">
        <v>12</v>
      </c>
      <c r="G145" s="322">
        <f>E145*F145</f>
        <v>0</v>
      </c>
      <c r="M145" s="327"/>
      <c r="S145" s="325"/>
      <c r="W145" s="327"/>
    </row>
    <row r="146" spans="2:24" ht="12">
      <c r="B146" s="367"/>
      <c r="C146" s="370"/>
      <c r="M146" s="327"/>
      <c r="S146" s="325"/>
      <c r="T146" s="327"/>
      <c r="W146" s="327"/>
      <c r="X146" s="327"/>
    </row>
    <row r="147" spans="1:24" ht="60">
      <c r="A147" s="317">
        <f>$A$136</f>
        <v>4</v>
      </c>
      <c r="B147" s="318">
        <f>1+B142</f>
        <v>3</v>
      </c>
      <c r="C147" s="319" t="s">
        <v>246</v>
      </c>
      <c r="D147" s="320" t="s">
        <v>37</v>
      </c>
      <c r="E147" s="321">
        <v>17</v>
      </c>
      <c r="G147" s="322">
        <f>E147*F147</f>
        <v>0</v>
      </c>
      <c r="M147" s="327"/>
      <c r="S147" s="325"/>
      <c r="T147" s="327"/>
      <c r="W147" s="327"/>
      <c r="X147" s="327"/>
    </row>
    <row r="148" spans="2:23" ht="12">
      <c r="B148" s="367"/>
      <c r="C148" s="370"/>
      <c r="M148" s="327"/>
      <c r="R148" s="327"/>
      <c r="S148" s="325"/>
      <c r="T148" s="327"/>
      <c r="W148" s="327"/>
    </row>
    <row r="149" spans="1:24" ht="36">
      <c r="A149" s="317">
        <f>$A$136</f>
        <v>4</v>
      </c>
      <c r="B149" s="318">
        <f>1+B147</f>
        <v>4</v>
      </c>
      <c r="C149" s="368" t="s">
        <v>297</v>
      </c>
      <c r="M149" s="327"/>
      <c r="S149" s="325"/>
      <c r="T149" s="327"/>
      <c r="W149" s="327"/>
      <c r="X149" s="327"/>
    </row>
    <row r="150" spans="3:7" ht="36">
      <c r="C150" s="319" t="s">
        <v>298</v>
      </c>
      <c r="D150" s="320" t="s">
        <v>38</v>
      </c>
      <c r="E150" s="321">
        <v>4</v>
      </c>
      <c r="G150" s="322">
        <f>E150*F150</f>
        <v>0</v>
      </c>
    </row>
    <row r="151" spans="2:23" ht="12">
      <c r="B151" s="367"/>
      <c r="C151" s="370"/>
      <c r="M151" s="327"/>
      <c r="S151" s="325"/>
      <c r="T151" s="327"/>
      <c r="W151" s="327"/>
    </row>
    <row r="152" spans="1:23" ht="84">
      <c r="A152" s="317">
        <f>$A$136</f>
        <v>4</v>
      </c>
      <c r="B152" s="318">
        <f>1+B149</f>
        <v>5</v>
      </c>
      <c r="C152" s="371" t="s">
        <v>299</v>
      </c>
      <c r="D152" s="324" t="s">
        <v>105</v>
      </c>
      <c r="E152" s="321">
        <v>8</v>
      </c>
      <c r="G152" s="322">
        <f>E152*F152</f>
        <v>0</v>
      </c>
      <c r="M152" s="327"/>
      <c r="S152" s="325"/>
      <c r="T152" s="327"/>
      <c r="V152" s="323"/>
      <c r="W152" s="323"/>
    </row>
    <row r="153" spans="2:23" ht="12">
      <c r="B153" s="367"/>
      <c r="C153" s="371"/>
      <c r="M153" s="327"/>
      <c r="S153" s="325"/>
      <c r="T153" s="327"/>
      <c r="W153" s="327"/>
    </row>
    <row r="154" ht="12">
      <c r="A154" s="367" t="s">
        <v>200</v>
      </c>
    </row>
    <row r="155" spans="1:23" s="378" customFormat="1" ht="12.75">
      <c r="A155" s="372"/>
      <c r="B155" s="373"/>
      <c r="C155" s="387" t="str">
        <f>CONCATENATE("SKUPAJ :  ",C136)</f>
        <v>SKUPAJ :  TESARSKA DELA</v>
      </c>
      <c r="D155" s="375"/>
      <c r="E155" s="376"/>
      <c r="F155" s="376"/>
      <c r="G155" s="377">
        <f>SUM(G140:G154)</f>
        <v>0</v>
      </c>
      <c r="I155" s="379"/>
      <c r="J155" s="379"/>
      <c r="K155" s="379"/>
      <c r="L155" s="398"/>
      <c r="M155" s="399"/>
      <c r="N155" s="379"/>
      <c r="O155" s="379"/>
      <c r="P155" s="379"/>
      <c r="Q155" s="398"/>
      <c r="R155" s="379"/>
      <c r="S155" s="379"/>
      <c r="U155" s="400"/>
      <c r="V155" s="379"/>
      <c r="W155" s="399"/>
    </row>
    <row r="156" ht="12">
      <c r="A156" s="367" t="s">
        <v>200</v>
      </c>
    </row>
    <row r="158" spans="1:3" ht="12.75">
      <c r="A158" s="364">
        <f>1+A136</f>
        <v>5</v>
      </c>
      <c r="C158" s="365" t="s">
        <v>250</v>
      </c>
    </row>
    <row r="159" spans="1:3" ht="12.75">
      <c r="A159" s="364"/>
      <c r="C159" s="365"/>
    </row>
    <row r="160" spans="1:3" ht="12.75">
      <c r="A160" s="364"/>
      <c r="C160" s="401" t="s">
        <v>253</v>
      </c>
    </row>
    <row r="161" spans="1:6" ht="96">
      <c r="A161" s="317">
        <f>$A$158</f>
        <v>5</v>
      </c>
      <c r="B161" s="367">
        <f>1</f>
        <v>1</v>
      </c>
      <c r="C161" s="319" t="s">
        <v>254</v>
      </c>
      <c r="D161" s="323"/>
      <c r="F161" s="402"/>
    </row>
    <row r="162" spans="1:3" ht="24">
      <c r="A162" s="364"/>
      <c r="C162" s="319" t="s">
        <v>255</v>
      </c>
    </row>
    <row r="163" spans="1:23" ht="24">
      <c r="A163" s="364"/>
      <c r="C163" s="319" t="s">
        <v>256</v>
      </c>
      <c r="M163" s="327"/>
      <c r="S163" s="325"/>
      <c r="T163" s="327"/>
      <c r="W163" s="327"/>
    </row>
    <row r="164" spans="1:23" ht="12.75">
      <c r="A164" s="364"/>
      <c r="M164" s="327"/>
      <c r="S164" s="325"/>
      <c r="T164" s="327"/>
      <c r="W164" s="327"/>
    </row>
    <row r="165" spans="1:23" ht="48">
      <c r="A165" s="364"/>
      <c r="C165" s="319" t="s">
        <v>300</v>
      </c>
      <c r="D165" s="320" t="s">
        <v>37</v>
      </c>
      <c r="E165" s="321">
        <v>320</v>
      </c>
      <c r="G165" s="322">
        <f>E165*F165</f>
        <v>0</v>
      </c>
      <c r="M165" s="327"/>
      <c r="S165" s="325"/>
      <c r="T165" s="327"/>
      <c r="W165" s="327"/>
    </row>
    <row r="166" spans="1:23" ht="12.75">
      <c r="A166" s="364"/>
      <c r="M166" s="327"/>
      <c r="S166" s="325"/>
      <c r="T166" s="327"/>
      <c r="W166" s="327"/>
    </row>
    <row r="167" spans="1:23" ht="48">
      <c r="A167" s="364"/>
      <c r="C167" s="319" t="s">
        <v>258</v>
      </c>
      <c r="D167" s="320" t="s">
        <v>37</v>
      </c>
      <c r="E167" s="321">
        <v>135</v>
      </c>
      <c r="G167" s="322">
        <f>E167*F167</f>
        <v>0</v>
      </c>
      <c r="M167" s="327"/>
      <c r="S167" s="325"/>
      <c r="T167" s="327"/>
      <c r="W167" s="327"/>
    </row>
    <row r="168" spans="1:23" ht="12.75">
      <c r="A168" s="364"/>
      <c r="M168" s="327"/>
      <c r="S168" s="325"/>
      <c r="T168" s="327"/>
      <c r="W168" s="327"/>
    </row>
    <row r="169" spans="2:3" ht="12.75">
      <c r="B169" s="367"/>
      <c r="C169" s="401" t="s">
        <v>301</v>
      </c>
    </row>
    <row r="170" spans="1:23" ht="60">
      <c r="A170" s="317">
        <f>$A$158</f>
        <v>5</v>
      </c>
      <c r="B170" s="367">
        <f>1+B161</f>
        <v>2</v>
      </c>
      <c r="C170" s="371" t="s">
        <v>302</v>
      </c>
      <c r="D170" s="320" t="s">
        <v>38</v>
      </c>
      <c r="E170" s="321">
        <v>22</v>
      </c>
      <c r="G170" s="322">
        <f>E170*F170</f>
        <v>0</v>
      </c>
      <c r="M170" s="327"/>
      <c r="S170" s="325"/>
      <c r="T170" s="327"/>
      <c r="W170" s="327"/>
    </row>
    <row r="171" spans="1:20" ht="12.75">
      <c r="A171" s="364"/>
      <c r="C171" s="370"/>
      <c r="M171" s="327"/>
      <c r="S171" s="325"/>
      <c r="T171" s="327"/>
    </row>
    <row r="172" spans="1:20" ht="36">
      <c r="A172" s="317">
        <f>$A$158</f>
        <v>5</v>
      </c>
      <c r="B172" s="367">
        <f>1+B170</f>
        <v>3</v>
      </c>
      <c r="C172" s="319" t="s">
        <v>265</v>
      </c>
      <c r="D172" s="404" t="s">
        <v>37</v>
      </c>
      <c r="E172" s="321">
        <v>24</v>
      </c>
      <c r="G172" s="322">
        <f>E172*F172</f>
        <v>0</v>
      </c>
      <c r="M172" s="327"/>
      <c r="S172" s="325"/>
      <c r="T172" s="327"/>
    </row>
    <row r="173" spans="2:20" ht="12">
      <c r="B173" s="367"/>
      <c r="D173" s="404"/>
      <c r="M173" s="327"/>
      <c r="S173" s="325"/>
      <c r="T173" s="327"/>
    </row>
    <row r="174" spans="1:20" ht="12.75">
      <c r="A174" s="364"/>
      <c r="C174" s="401" t="s">
        <v>303</v>
      </c>
      <c r="M174" s="327"/>
      <c r="S174" s="325"/>
      <c r="T174" s="327"/>
    </row>
    <row r="175" spans="1:5" ht="84">
      <c r="A175" s="317">
        <f>$A$158</f>
        <v>5</v>
      </c>
      <c r="B175" s="367">
        <f>1+B172</f>
        <v>4</v>
      </c>
      <c r="C175" s="403" t="s">
        <v>304</v>
      </c>
      <c r="D175" s="404"/>
      <c r="E175" s="405"/>
    </row>
    <row r="176" spans="1:7" ht="24">
      <c r="A176" s="364"/>
      <c r="C176" s="319" t="s">
        <v>255</v>
      </c>
      <c r="D176" s="404" t="s">
        <v>37</v>
      </c>
      <c r="E176" s="321">
        <v>85</v>
      </c>
      <c r="G176" s="322">
        <f>E176*F176</f>
        <v>0</v>
      </c>
    </row>
    <row r="177" spans="2:20" ht="12">
      <c r="B177" s="367"/>
      <c r="C177" s="370"/>
      <c r="T177" s="326"/>
    </row>
    <row r="178" spans="2:7" ht="12.75">
      <c r="B178" s="367"/>
      <c r="C178" s="406" t="s">
        <v>267</v>
      </c>
      <c r="G178" s="322">
        <f>E178*F178</f>
        <v>0</v>
      </c>
    </row>
    <row r="179" spans="1:7" ht="36">
      <c r="A179" s="317">
        <f>$A$158</f>
        <v>5</v>
      </c>
      <c r="B179" s="367">
        <f>1+B175</f>
        <v>5</v>
      </c>
      <c r="C179" s="349" t="s">
        <v>268</v>
      </c>
      <c r="D179" s="320" t="s">
        <v>35</v>
      </c>
      <c r="E179" s="321">
        <v>1</v>
      </c>
      <c r="G179" s="322">
        <f>E179*F179</f>
        <v>0</v>
      </c>
    </row>
    <row r="180" spans="2:3" ht="12">
      <c r="B180" s="367"/>
      <c r="C180" s="349"/>
    </row>
    <row r="181" ht="12">
      <c r="A181" s="367" t="s">
        <v>200</v>
      </c>
    </row>
    <row r="182" spans="1:23" s="378" customFormat="1" ht="12.75">
      <c r="A182" s="367"/>
      <c r="B182" s="318"/>
      <c r="C182" s="387" t="str">
        <f>CONCATENATE("SKUPAJ :  ",C158)</f>
        <v>SKUPAJ :  ZIDARSKA DELA</v>
      </c>
      <c r="D182" s="375"/>
      <c r="E182" s="376"/>
      <c r="F182" s="376"/>
      <c r="G182" s="377">
        <f>SUM(G160:G180)</f>
        <v>0</v>
      </c>
      <c r="I182" s="379"/>
      <c r="J182" s="379"/>
      <c r="K182" s="379"/>
      <c r="L182" s="398"/>
      <c r="M182" s="399"/>
      <c r="N182" s="379"/>
      <c r="O182" s="379"/>
      <c r="P182" s="379"/>
      <c r="Q182" s="398"/>
      <c r="R182" s="379"/>
      <c r="S182" s="379"/>
      <c r="U182" s="400"/>
      <c r="V182" s="379"/>
      <c r="W182" s="399"/>
    </row>
    <row r="183" ht="12">
      <c r="A183" s="367" t="s">
        <v>200</v>
      </c>
    </row>
    <row r="184" spans="3:7" ht="12.75">
      <c r="C184" s="387"/>
      <c r="D184" s="375"/>
      <c r="E184" s="376"/>
      <c r="F184" s="376"/>
      <c r="G184" s="407"/>
    </row>
    <row r="185" ht="12">
      <c r="A185" s="367"/>
    </row>
    <row r="186" ht="12">
      <c r="A186" s="367"/>
    </row>
    <row r="187" ht="12">
      <c r="A187" s="367"/>
    </row>
    <row r="188" spans="2:6" ht="24">
      <c r="B188" s="373"/>
      <c r="C188" s="408" t="s">
        <v>305</v>
      </c>
      <c r="D188" s="375"/>
      <c r="E188" s="376"/>
      <c r="F188" s="376"/>
    </row>
    <row r="189" spans="2:6" ht="12">
      <c r="B189" s="373"/>
      <c r="C189" s="408"/>
      <c r="D189" s="375"/>
      <c r="E189" s="376"/>
      <c r="F189" s="376"/>
    </row>
    <row r="190" spans="1:22" s="416" customFormat="1" ht="12.75">
      <c r="A190" s="412"/>
      <c r="B190" s="413">
        <f>A38</f>
        <v>1</v>
      </c>
      <c r="C190" s="374" t="str">
        <f>C38</f>
        <v>PRIPRAVLJALNA IN ZAKLJUČNA DELA</v>
      </c>
      <c r="D190" s="414"/>
      <c r="E190" s="376"/>
      <c r="F190" s="376"/>
      <c r="G190" s="322">
        <f>G70</f>
        <v>0</v>
      </c>
      <c r="H190" s="322"/>
      <c r="I190" s="324"/>
      <c r="J190" s="415"/>
      <c r="K190" s="415"/>
      <c r="L190" s="415"/>
      <c r="N190" s="415"/>
      <c r="O190" s="415"/>
      <c r="P190" s="415"/>
      <c r="Q190" s="415"/>
      <c r="R190" s="415"/>
      <c r="S190" s="415"/>
      <c r="V190" s="415"/>
    </row>
    <row r="191" spans="1:22" s="416" customFormat="1" ht="12.75">
      <c r="A191" s="412"/>
      <c r="B191" s="413">
        <f>A74</f>
        <v>2</v>
      </c>
      <c r="C191" s="374" t="str">
        <f>C74</f>
        <v>ZEMELJSKA DELA</v>
      </c>
      <c r="D191" s="414"/>
      <c r="E191" s="376"/>
      <c r="F191" s="376"/>
      <c r="G191" s="322">
        <f>G103</f>
        <v>0</v>
      </c>
      <c r="H191" s="322"/>
      <c r="I191" s="324"/>
      <c r="J191" s="415"/>
      <c r="K191" s="415"/>
      <c r="L191" s="415"/>
      <c r="N191" s="415"/>
      <c r="O191" s="415"/>
      <c r="P191" s="415"/>
      <c r="Q191" s="415"/>
      <c r="R191" s="415"/>
      <c r="S191" s="415"/>
      <c r="V191" s="415"/>
    </row>
    <row r="192" spans="2:8" ht="12.75">
      <c r="B192" s="422">
        <f>A106</f>
        <v>3</v>
      </c>
      <c r="C192" s="374" t="str">
        <f>C106</f>
        <v>BETONSKA DELA</v>
      </c>
      <c r="D192" s="414"/>
      <c r="E192" s="376"/>
      <c r="F192" s="376"/>
      <c r="G192" s="322">
        <f>G133</f>
        <v>0</v>
      </c>
      <c r="H192" s="322"/>
    </row>
    <row r="193" spans="2:8" ht="12.75">
      <c r="B193" s="422">
        <f>A136</f>
        <v>4</v>
      </c>
      <c r="C193" s="374" t="str">
        <f>C136</f>
        <v>TESARSKA DELA</v>
      </c>
      <c r="D193" s="414"/>
      <c r="E193" s="376"/>
      <c r="F193" s="376"/>
      <c r="G193" s="322">
        <f>G155</f>
        <v>0</v>
      </c>
      <c r="H193" s="322"/>
    </row>
    <row r="194" spans="2:8" ht="13.5" thickBot="1">
      <c r="B194" s="455">
        <f>A158</f>
        <v>5</v>
      </c>
      <c r="C194" s="456" t="str">
        <f>C158</f>
        <v>ZIDARSKA DELA</v>
      </c>
      <c r="D194" s="439"/>
      <c r="E194" s="440"/>
      <c r="F194" s="440"/>
      <c r="G194" s="441">
        <f>G182</f>
        <v>0</v>
      </c>
      <c r="H194" s="322"/>
    </row>
    <row r="195" spans="2:8" ht="12.75">
      <c r="B195" s="429"/>
      <c r="C195" s="430"/>
      <c r="D195" s="414"/>
      <c r="E195" s="376"/>
      <c r="F195" s="376"/>
      <c r="H195" s="322"/>
    </row>
    <row r="196" spans="1:23" s="378" customFormat="1" ht="12.75">
      <c r="A196" s="372"/>
      <c r="B196" s="429"/>
      <c r="C196" s="430"/>
      <c r="D196" s="414"/>
      <c r="E196" s="376"/>
      <c r="F196" s="376"/>
      <c r="G196" s="377"/>
      <c r="H196" s="436"/>
      <c r="I196" s="379"/>
      <c r="J196" s="379"/>
      <c r="K196" s="379"/>
      <c r="L196" s="398"/>
      <c r="M196" s="399"/>
      <c r="N196" s="379"/>
      <c r="O196" s="379"/>
      <c r="P196" s="379"/>
      <c r="Q196" s="398"/>
      <c r="R196" s="379"/>
      <c r="S196" s="379"/>
      <c r="U196" s="400"/>
      <c r="V196" s="379"/>
      <c r="W196" s="399"/>
    </row>
    <row r="197" spans="1:23" s="378" customFormat="1" ht="13.5" thickBot="1">
      <c r="A197" s="372"/>
      <c r="B197" s="455"/>
      <c r="C197" s="457" t="s">
        <v>269</v>
      </c>
      <c r="D197" s="458"/>
      <c r="E197" s="459"/>
      <c r="F197" s="459"/>
      <c r="G197" s="460">
        <f>SUM(G190:G194)</f>
        <v>0</v>
      </c>
      <c r="H197" s="436"/>
      <c r="I197" s="379"/>
      <c r="J197" s="379"/>
      <c r="K197" s="379"/>
      <c r="L197" s="398"/>
      <c r="M197" s="399"/>
      <c r="N197" s="379"/>
      <c r="O197" s="379"/>
      <c r="P197" s="379"/>
      <c r="Q197" s="398"/>
      <c r="R197" s="379"/>
      <c r="S197" s="379"/>
      <c r="U197" s="400"/>
      <c r="V197" s="379"/>
      <c r="W197" s="399"/>
    </row>
    <row r="198" spans="1:23" s="378" customFormat="1" ht="12">
      <c r="A198" s="372"/>
      <c r="B198" s="437"/>
      <c r="C198" s="442"/>
      <c r="D198" s="414"/>
      <c r="E198" s="376"/>
      <c r="F198" s="376"/>
      <c r="G198" s="436"/>
      <c r="H198" s="436"/>
      <c r="I198" s="379"/>
      <c r="J198" s="379"/>
      <c r="K198" s="379"/>
      <c r="L198" s="398"/>
      <c r="M198" s="399"/>
      <c r="N198" s="379"/>
      <c r="O198" s="379"/>
      <c r="P198" s="379"/>
      <c r="Q198" s="398"/>
      <c r="R198" s="379"/>
      <c r="S198" s="379"/>
      <c r="U198" s="400"/>
      <c r="V198" s="379"/>
      <c r="W198" s="399"/>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0"/>
  <sheetViews>
    <sheetView showRowColHeaders="0" zoomScalePageLayoutView="0" workbookViewId="0" topLeftCell="A1">
      <selection activeCell="G46" sqref="G46"/>
    </sheetView>
  </sheetViews>
  <sheetFormatPr defaultColWidth="9.00390625" defaultRowHeight="12"/>
  <cols>
    <col min="1" max="1" width="3.625" style="580" bestFit="1" customWidth="1"/>
    <col min="2" max="2" width="40.75390625" style="624" customWidth="1"/>
    <col min="3" max="3" width="4.75390625" style="36" customWidth="1"/>
    <col min="4" max="4" width="7.75390625" style="625" customWidth="1"/>
    <col min="5" max="5" width="6.25390625" style="575" customWidth="1"/>
    <col min="6" max="6" width="15.75390625" style="626" customWidth="1"/>
    <col min="7" max="7" width="12.625" style="501" customWidth="1"/>
    <col min="8" max="8" width="19.125" style="531" customWidth="1"/>
    <col min="9" max="16384" width="9.00390625" style="531" customWidth="1"/>
  </cols>
  <sheetData>
    <row r="1" spans="6:9" s="4" customFormat="1" ht="12" customHeight="1">
      <c r="F1" s="501"/>
      <c r="G1" s="501"/>
      <c r="H1" s="501"/>
      <c r="I1" s="502"/>
    </row>
    <row r="2" spans="1:9" s="4" customFormat="1" ht="12" customHeight="1">
      <c r="A2" s="5"/>
      <c r="B2" s="5"/>
      <c r="C2" s="5"/>
      <c r="D2" s="5"/>
      <c r="E2" s="5"/>
      <c r="F2" s="501"/>
      <c r="G2" s="501"/>
      <c r="H2" s="501"/>
      <c r="I2" s="502"/>
    </row>
    <row r="3" spans="6:9" s="4" customFormat="1" ht="12" customHeight="1">
      <c r="F3" s="501"/>
      <c r="G3" s="501"/>
      <c r="H3" s="501"/>
      <c r="I3" s="502"/>
    </row>
    <row r="4" spans="1:8" s="6" customFormat="1" ht="12.75">
      <c r="A4" s="503"/>
      <c r="B4" s="504" t="s">
        <v>52</v>
      </c>
      <c r="C4" s="505" t="s">
        <v>28</v>
      </c>
      <c r="D4" s="506" t="s">
        <v>29</v>
      </c>
      <c r="E4" s="507" t="s">
        <v>30</v>
      </c>
      <c r="F4" s="508" t="s">
        <v>31</v>
      </c>
      <c r="G4" s="509"/>
      <c r="H4" s="501"/>
    </row>
    <row r="5" spans="1:8" s="517" customFormat="1" ht="12">
      <c r="A5" s="510"/>
      <c r="B5" s="511" t="s">
        <v>32</v>
      </c>
      <c r="C5" s="512"/>
      <c r="D5" s="513"/>
      <c r="E5" s="514"/>
      <c r="F5" s="515"/>
      <c r="G5" s="516"/>
      <c r="H5" s="501"/>
    </row>
    <row r="6" spans="1:8" s="517" customFormat="1" ht="12">
      <c r="A6" s="510"/>
      <c r="B6" s="511"/>
      <c r="C6" s="512"/>
      <c r="D6" s="513"/>
      <c r="E6" s="514"/>
      <c r="F6" s="516"/>
      <c r="G6" s="516"/>
      <c r="H6" s="501"/>
    </row>
    <row r="7" spans="1:8" s="523" customFormat="1" ht="13.5">
      <c r="A7" s="518"/>
      <c r="B7" s="519" t="s">
        <v>312</v>
      </c>
      <c r="C7" s="520"/>
      <c r="D7" s="521"/>
      <c r="E7" s="522"/>
      <c r="F7" s="516"/>
      <c r="G7" s="516"/>
      <c r="H7" s="501"/>
    </row>
    <row r="8" spans="1:8" s="523" customFormat="1" ht="13.5">
      <c r="A8" s="518"/>
      <c r="B8" s="519"/>
      <c r="C8" s="520"/>
      <c r="D8" s="521"/>
      <c r="E8" s="522"/>
      <c r="F8" s="516"/>
      <c r="G8" s="516"/>
      <c r="H8" s="501"/>
    </row>
    <row r="9" spans="1:8" s="529" customFormat="1" ht="13.5">
      <c r="A9" s="524"/>
      <c r="B9" s="525" t="s">
        <v>313</v>
      </c>
      <c r="C9" s="526"/>
      <c r="D9" s="527"/>
      <c r="E9" s="528"/>
      <c r="F9" s="516"/>
      <c r="G9" s="516"/>
      <c r="H9" s="501"/>
    </row>
    <row r="10" spans="1:8" ht="16.5">
      <c r="A10" s="524"/>
      <c r="B10" s="530"/>
      <c r="C10" s="526"/>
      <c r="D10" s="527"/>
      <c r="E10" s="528"/>
      <c r="F10" s="516"/>
      <c r="G10" s="516"/>
      <c r="H10" s="501"/>
    </row>
    <row r="11" spans="1:8" ht="13.5">
      <c r="A11" s="524"/>
      <c r="B11" s="532"/>
      <c r="C11" s="526"/>
      <c r="D11" s="527"/>
      <c r="E11" s="528"/>
      <c r="F11" s="516"/>
      <c r="G11" s="516"/>
      <c r="H11" s="501"/>
    </row>
    <row r="12" spans="1:8" ht="13.5">
      <c r="A12" s="533"/>
      <c r="B12" s="534" t="s">
        <v>314</v>
      </c>
      <c r="C12" s="520"/>
      <c r="D12" s="535"/>
      <c r="E12" s="521"/>
      <c r="F12" s="516"/>
      <c r="G12" s="516"/>
      <c r="H12" s="501"/>
    </row>
    <row r="13" spans="1:8" ht="12.75">
      <c r="A13" s="536"/>
      <c r="B13" s="537" t="s">
        <v>315</v>
      </c>
      <c r="C13" s="538"/>
      <c r="D13" s="538"/>
      <c r="E13" s="539"/>
      <c r="F13" s="516"/>
      <c r="G13" s="516"/>
      <c r="H13" s="501"/>
    </row>
    <row r="14" spans="1:8" s="540" customFormat="1" ht="12.75">
      <c r="A14" s="536"/>
      <c r="B14" s="537" t="s">
        <v>316</v>
      </c>
      <c r="C14" s="538"/>
      <c r="D14" s="538"/>
      <c r="E14" s="539"/>
      <c r="F14" s="516"/>
      <c r="G14" s="516"/>
      <c r="H14" s="501"/>
    </row>
    <row r="15" spans="1:8" s="540" customFormat="1" ht="12.75">
      <c r="A15" s="536"/>
      <c r="B15" s="537"/>
      <c r="C15" s="538"/>
      <c r="D15" s="538"/>
      <c r="E15" s="539"/>
      <c r="F15" s="516"/>
      <c r="G15" s="516"/>
      <c r="H15" s="501"/>
    </row>
    <row r="16" spans="1:8" s="540" customFormat="1" ht="12.75">
      <c r="A16" s="536"/>
      <c r="B16" s="537" t="s">
        <v>317</v>
      </c>
      <c r="C16" s="538"/>
      <c r="D16" s="538"/>
      <c r="E16" s="539"/>
      <c r="F16" s="516"/>
      <c r="G16" s="516"/>
      <c r="H16" s="501"/>
    </row>
    <row r="17" spans="1:8" s="540" customFormat="1" ht="12.75">
      <c r="A17" s="536"/>
      <c r="B17" s="537" t="s">
        <v>318</v>
      </c>
      <c r="C17" s="538"/>
      <c r="D17" s="538"/>
      <c r="E17" s="539"/>
      <c r="F17" s="516"/>
      <c r="G17" s="516"/>
      <c r="H17" s="501"/>
    </row>
    <row r="18" spans="1:8" s="540" customFormat="1" ht="12.75">
      <c r="A18" s="536"/>
      <c r="B18" s="537" t="s">
        <v>319</v>
      </c>
      <c r="C18" s="538"/>
      <c r="D18" s="538"/>
      <c r="E18" s="539"/>
      <c r="F18" s="516"/>
      <c r="G18" s="516"/>
      <c r="H18" s="501"/>
    </row>
    <row r="19" spans="1:8" s="540" customFormat="1" ht="12.75">
      <c r="A19" s="536"/>
      <c r="B19" s="537"/>
      <c r="C19" s="538"/>
      <c r="D19" s="538"/>
      <c r="E19" s="539"/>
      <c r="F19" s="516"/>
      <c r="G19" s="516"/>
      <c r="H19" s="501"/>
    </row>
    <row r="20" spans="1:8" s="540" customFormat="1" ht="12.75">
      <c r="A20" s="536"/>
      <c r="B20" s="541" t="s">
        <v>320</v>
      </c>
      <c r="C20" s="538"/>
      <c r="D20" s="538"/>
      <c r="E20" s="539"/>
      <c r="F20" s="516"/>
      <c r="G20" s="516"/>
      <c r="H20" s="501"/>
    </row>
    <row r="21" spans="1:8" s="540" customFormat="1" ht="12.75">
      <c r="A21" s="536"/>
      <c r="B21" s="537" t="s">
        <v>321</v>
      </c>
      <c r="C21" s="538"/>
      <c r="D21" s="538"/>
      <c r="E21" s="539"/>
      <c r="F21" s="516"/>
      <c r="G21" s="516"/>
      <c r="H21" s="501"/>
    </row>
    <row r="22" spans="1:8" s="540" customFormat="1" ht="12.75">
      <c r="A22" s="536"/>
      <c r="B22" s="542" t="s">
        <v>322</v>
      </c>
      <c r="C22" s="538"/>
      <c r="D22" s="538"/>
      <c r="E22" s="539"/>
      <c r="F22" s="516"/>
      <c r="G22" s="516"/>
      <c r="H22" s="501"/>
    </row>
    <row r="23" spans="1:8" s="540" customFormat="1" ht="12.75">
      <c r="A23" s="536"/>
      <c r="B23" s="537"/>
      <c r="C23" s="538"/>
      <c r="D23" s="538"/>
      <c r="E23" s="539"/>
      <c r="F23" s="516"/>
      <c r="G23" s="516"/>
      <c r="H23" s="501"/>
    </row>
    <row r="24" spans="1:8" s="540" customFormat="1" ht="12.75">
      <c r="A24" s="536"/>
      <c r="B24" s="537" t="s">
        <v>323</v>
      </c>
      <c r="C24" s="538"/>
      <c r="D24" s="538"/>
      <c r="E24" s="539"/>
      <c r="F24" s="516"/>
      <c r="G24" s="516"/>
      <c r="H24" s="501"/>
    </row>
    <row r="25" spans="1:8" s="540" customFormat="1" ht="12.75">
      <c r="A25" s="536"/>
      <c r="B25" s="537" t="s">
        <v>324</v>
      </c>
      <c r="C25" s="538"/>
      <c r="D25" s="538"/>
      <c r="E25" s="539"/>
      <c r="F25" s="516"/>
      <c r="G25" s="516"/>
      <c r="H25" s="501"/>
    </row>
    <row r="26" spans="1:8" s="540" customFormat="1" ht="12.75">
      <c r="A26" s="536"/>
      <c r="B26" s="542" t="s">
        <v>325</v>
      </c>
      <c r="C26" s="538"/>
      <c r="D26" s="538"/>
      <c r="E26" s="539"/>
      <c r="F26" s="516"/>
      <c r="G26" s="516"/>
      <c r="H26" s="501"/>
    </row>
    <row r="27" spans="1:8" s="540" customFormat="1" ht="12.75">
      <c r="A27" s="536"/>
      <c r="B27" s="543"/>
      <c r="C27" s="544"/>
      <c r="D27" s="545"/>
      <c r="E27" s="501"/>
      <c r="F27" s="516"/>
      <c r="G27" s="516"/>
      <c r="H27" s="501"/>
    </row>
    <row r="28" spans="1:11" s="551" customFormat="1" ht="12.75">
      <c r="A28" s="546"/>
      <c r="B28" s="547" t="s">
        <v>326</v>
      </c>
      <c r="C28" s="544"/>
      <c r="D28" s="548"/>
      <c r="E28" s="501"/>
      <c r="F28" s="516"/>
      <c r="G28" s="516"/>
      <c r="H28" s="501"/>
      <c r="I28" s="549"/>
      <c r="J28" s="549"/>
      <c r="K28" s="550"/>
    </row>
    <row r="29" spans="1:8" s="555" customFormat="1" ht="12.75">
      <c r="A29" s="552"/>
      <c r="B29" s="553"/>
      <c r="C29" s="552"/>
      <c r="D29" s="554"/>
      <c r="E29" s="552"/>
      <c r="F29" s="552"/>
      <c r="G29" s="554"/>
      <c r="H29" s="501"/>
    </row>
    <row r="30" spans="1:11" s="551" customFormat="1" ht="12.75">
      <c r="A30" s="556"/>
      <c r="B30" s="547" t="s">
        <v>327</v>
      </c>
      <c r="C30" s="544"/>
      <c r="D30" s="548"/>
      <c r="E30" s="501"/>
      <c r="F30" s="516"/>
      <c r="G30" s="548"/>
      <c r="H30" s="501"/>
      <c r="I30" s="549"/>
      <c r="J30" s="549"/>
      <c r="K30" s="550"/>
    </row>
    <row r="31" spans="1:11" s="551" customFormat="1" ht="12.75">
      <c r="A31" s="546"/>
      <c r="B31" s="547"/>
      <c r="C31" s="544"/>
      <c r="D31" s="548"/>
      <c r="E31" s="501"/>
      <c r="F31" s="516"/>
      <c r="G31" s="548"/>
      <c r="H31" s="501"/>
      <c r="I31" s="549"/>
      <c r="J31" s="549"/>
      <c r="K31" s="550"/>
    </row>
    <row r="32" spans="1:13" s="551" customFormat="1" ht="36">
      <c r="A32" s="536">
        <v>1</v>
      </c>
      <c r="B32" s="557" t="s">
        <v>328</v>
      </c>
      <c r="C32" s="544" t="s">
        <v>329</v>
      </c>
      <c r="D32" s="548">
        <v>132</v>
      </c>
      <c r="E32" s="558"/>
      <c r="F32" s="516" t="str">
        <f>IF((D32*E32)=0," ",(D32*E32))</f>
        <v> </v>
      </c>
      <c r="G32" s="548"/>
      <c r="H32" s="501"/>
      <c r="J32" s="559"/>
      <c r="K32" s="559"/>
      <c r="L32" s="559"/>
      <c r="M32" s="559"/>
    </row>
    <row r="33" spans="1:13" s="551" customFormat="1" ht="12.75">
      <c r="A33" s="536"/>
      <c r="B33" s="557"/>
      <c r="C33" s="544"/>
      <c r="D33" s="548"/>
      <c r="E33" s="501"/>
      <c r="F33" s="516"/>
      <c r="G33" s="548"/>
      <c r="H33" s="501"/>
      <c r="J33" s="559"/>
      <c r="K33" s="559"/>
      <c r="L33" s="559"/>
      <c r="M33" s="559"/>
    </row>
    <row r="34" spans="1:8" s="551" customFormat="1" ht="24">
      <c r="A34" s="536">
        <f>1+A32</f>
        <v>2</v>
      </c>
      <c r="B34" s="560" t="s">
        <v>330</v>
      </c>
      <c r="C34" s="544"/>
      <c r="D34" s="545"/>
      <c r="E34" s="501"/>
      <c r="F34" s="561"/>
      <c r="G34" s="545"/>
      <c r="H34" s="501"/>
    </row>
    <row r="35" spans="1:8" s="551" customFormat="1" ht="12.75">
      <c r="A35" s="536"/>
      <c r="B35" s="560"/>
      <c r="C35" s="544"/>
      <c r="D35" s="545"/>
      <c r="E35" s="501"/>
      <c r="F35" s="561"/>
      <c r="G35" s="545"/>
      <c r="H35" s="501"/>
    </row>
    <row r="36" spans="1:13" s="551" customFormat="1" ht="12.75">
      <c r="A36" s="562"/>
      <c r="B36" s="557" t="s">
        <v>331</v>
      </c>
      <c r="C36" s="563" t="s">
        <v>329</v>
      </c>
      <c r="D36" s="564">
        <v>38</v>
      </c>
      <c r="E36" s="558"/>
      <c r="F36" s="516">
        <f>IF(B36="REKAPITULACIJA",+SUM(F$6:F35),IF(E36=" ","",+D36*E36))</f>
        <v>0</v>
      </c>
      <c r="G36" s="564"/>
      <c r="H36" s="501"/>
      <c r="J36" s="501"/>
      <c r="K36" s="559"/>
      <c r="L36" s="501"/>
      <c r="M36" s="559"/>
    </row>
    <row r="37" spans="1:8" s="569" customFormat="1" ht="13.5">
      <c r="A37" s="565"/>
      <c r="B37" s="566"/>
      <c r="C37" s="567"/>
      <c r="D37" s="564"/>
      <c r="E37" s="568"/>
      <c r="F37" s="501"/>
      <c r="G37" s="564"/>
      <c r="H37" s="501"/>
    </row>
    <row r="38" spans="1:8" s="551" customFormat="1" ht="24">
      <c r="A38" s="536">
        <f>A34+1</f>
        <v>3</v>
      </c>
      <c r="B38" s="560" t="s">
        <v>332</v>
      </c>
      <c r="C38" s="544" t="s">
        <v>329</v>
      </c>
      <c r="D38" s="545">
        <v>140</v>
      </c>
      <c r="E38" s="558"/>
      <c r="F38" s="516" t="str">
        <f>IF((D38*E38)=0," ",(D38*E38))</f>
        <v> </v>
      </c>
      <c r="G38" s="545"/>
      <c r="H38" s="501"/>
    </row>
    <row r="39" spans="1:8" s="555" customFormat="1" ht="12.75">
      <c r="A39" s="552" t="s">
        <v>34</v>
      </c>
      <c r="B39" s="552"/>
      <c r="C39" s="552"/>
      <c r="D39" s="554"/>
      <c r="E39" s="552"/>
      <c r="F39" s="501"/>
      <c r="G39" s="554"/>
      <c r="H39" s="501"/>
    </row>
    <row r="40" spans="1:8" s="551" customFormat="1" ht="36">
      <c r="A40" s="536">
        <f>A38+1</f>
        <v>4</v>
      </c>
      <c r="B40" s="570" t="s">
        <v>333</v>
      </c>
      <c r="C40" s="544" t="s">
        <v>105</v>
      </c>
      <c r="D40" s="545">
        <v>4</v>
      </c>
      <c r="E40" s="558"/>
      <c r="F40" s="516">
        <f>IF(E40=" "," ",+D40*E40)</f>
        <v>0</v>
      </c>
      <c r="G40" s="545"/>
      <c r="H40" s="501"/>
    </row>
    <row r="41" spans="1:8" s="555" customFormat="1" ht="12.75">
      <c r="A41" s="552" t="s">
        <v>34</v>
      </c>
      <c r="B41" s="552"/>
      <c r="C41" s="552"/>
      <c r="D41" s="554"/>
      <c r="E41" s="552"/>
      <c r="F41" s="516"/>
      <c r="G41" s="554"/>
      <c r="H41" s="501"/>
    </row>
    <row r="42" spans="1:8" s="551" customFormat="1" ht="48">
      <c r="A42" s="536">
        <f>A40+1</f>
        <v>5</v>
      </c>
      <c r="B42" s="560" t="s">
        <v>334</v>
      </c>
      <c r="C42" s="544" t="s">
        <v>105</v>
      </c>
      <c r="D42" s="545">
        <v>3</v>
      </c>
      <c r="E42" s="558"/>
      <c r="F42" s="516">
        <f>IF(E42=" "," ",+D42*E42)</f>
        <v>0</v>
      </c>
      <c r="G42" s="545"/>
      <c r="H42" s="501"/>
    </row>
    <row r="43" spans="1:11" ht="12">
      <c r="A43" s="571"/>
      <c r="B43" s="572"/>
      <c r="C43" s="573"/>
      <c r="D43" s="574"/>
      <c r="F43" s="516"/>
      <c r="G43" s="576"/>
      <c r="H43" s="501"/>
      <c r="J43" s="551"/>
      <c r="K43" s="551"/>
    </row>
    <row r="44" spans="1:8" s="551" customFormat="1" ht="72">
      <c r="A44" s="536">
        <f>A42+1</f>
        <v>6</v>
      </c>
      <c r="B44" s="560" t="s">
        <v>335</v>
      </c>
      <c r="C44" s="544" t="s">
        <v>105</v>
      </c>
      <c r="D44" s="545">
        <v>3</v>
      </c>
      <c r="E44" s="558"/>
      <c r="F44" s="516">
        <f>IF(E44=" "," ",+D44*E44)</f>
        <v>0</v>
      </c>
      <c r="G44" s="545"/>
      <c r="H44" s="501"/>
    </row>
    <row r="45" spans="1:8" s="551" customFormat="1" ht="72">
      <c r="A45" s="536"/>
      <c r="B45" s="560" t="s">
        <v>336</v>
      </c>
      <c r="C45" s="544"/>
      <c r="D45" s="545"/>
      <c r="E45" s="560"/>
      <c r="F45" s="516"/>
      <c r="G45" s="545"/>
      <c r="H45" s="501"/>
    </row>
    <row r="46" spans="1:8" s="551" customFormat="1" ht="48">
      <c r="A46" s="536"/>
      <c r="B46" s="560" t="s">
        <v>337</v>
      </c>
      <c r="C46" s="544"/>
      <c r="D46" s="545"/>
      <c r="E46" s="560"/>
      <c r="F46" s="516"/>
      <c r="G46" s="545"/>
      <c r="H46" s="501"/>
    </row>
    <row r="47" spans="1:8" s="551" customFormat="1" ht="36">
      <c r="A47" s="536"/>
      <c r="B47" s="560" t="s">
        <v>338</v>
      </c>
      <c r="C47" s="544"/>
      <c r="D47" s="545"/>
      <c r="E47" s="560"/>
      <c r="F47" s="516"/>
      <c r="G47" s="545"/>
      <c r="H47" s="501"/>
    </row>
    <row r="48" spans="1:8" s="551" customFormat="1" ht="36">
      <c r="A48" s="536"/>
      <c r="B48" s="560" t="s">
        <v>339</v>
      </c>
      <c r="C48" s="544"/>
      <c r="D48" s="545"/>
      <c r="E48" s="560"/>
      <c r="F48" s="516"/>
      <c r="G48" s="545"/>
      <c r="H48" s="501"/>
    </row>
    <row r="49" spans="1:8" s="551" customFormat="1" ht="12.75">
      <c r="A49" s="536"/>
      <c r="B49" s="560"/>
      <c r="C49" s="544"/>
      <c r="D49" s="545"/>
      <c r="E49" s="560"/>
      <c r="F49" s="516"/>
      <c r="G49" s="545"/>
      <c r="H49" s="501"/>
    </row>
    <row r="50" spans="1:8" s="551" customFormat="1" ht="36">
      <c r="A50" s="536"/>
      <c r="B50" s="560" t="s">
        <v>340</v>
      </c>
      <c r="C50" s="544"/>
      <c r="D50" s="545"/>
      <c r="E50" s="560"/>
      <c r="F50" s="516"/>
      <c r="G50" s="545"/>
      <c r="H50" s="501"/>
    </row>
    <row r="51" spans="1:8" s="551" customFormat="1" ht="12.75">
      <c r="A51" s="536"/>
      <c r="B51" s="560"/>
      <c r="C51" s="544"/>
      <c r="D51" s="545"/>
      <c r="E51" s="501"/>
      <c r="F51" s="516"/>
      <c r="G51" s="545"/>
      <c r="H51" s="501"/>
    </row>
    <row r="52" spans="1:8" s="579" customFormat="1" ht="60">
      <c r="A52" s="577">
        <f>A44+1</f>
        <v>7</v>
      </c>
      <c r="B52" s="578" t="s">
        <v>341</v>
      </c>
      <c r="C52" s="544" t="s">
        <v>105</v>
      </c>
      <c r="D52" s="545">
        <v>2</v>
      </c>
      <c r="E52" s="558"/>
      <c r="F52" s="516">
        <f>IF(E52=" "," ",+D52*E52)</f>
        <v>0</v>
      </c>
      <c r="G52" s="545"/>
      <c r="H52" s="501"/>
    </row>
    <row r="53" spans="1:8" s="579" customFormat="1" ht="48">
      <c r="A53" s="577"/>
      <c r="B53" s="578" t="s">
        <v>342</v>
      </c>
      <c r="C53" s="544"/>
      <c r="D53" s="545"/>
      <c r="E53" s="501"/>
      <c r="F53" s="516"/>
      <c r="G53" s="545"/>
      <c r="H53" s="501"/>
    </row>
    <row r="54" spans="1:8" s="579" customFormat="1" ht="12.75">
      <c r="A54" s="577"/>
      <c r="B54" s="578"/>
      <c r="C54" s="544"/>
      <c r="D54" s="545"/>
      <c r="E54" s="501"/>
      <c r="F54" s="516"/>
      <c r="G54" s="545"/>
      <c r="H54" s="501"/>
    </row>
    <row r="55" spans="1:8" s="579" customFormat="1" ht="24">
      <c r="A55" s="577">
        <f>A52+1</f>
        <v>8</v>
      </c>
      <c r="B55" s="578" t="s">
        <v>343</v>
      </c>
      <c r="C55" s="544" t="s">
        <v>105</v>
      </c>
      <c r="D55" s="545">
        <v>1</v>
      </c>
      <c r="E55" s="558"/>
      <c r="F55" s="516">
        <f>IF(E55=" "," ",+D55*E55)</f>
        <v>0</v>
      </c>
      <c r="G55" s="545"/>
      <c r="H55" s="501"/>
    </row>
    <row r="56" spans="1:8" s="579" customFormat="1" ht="12">
      <c r="A56" s="580"/>
      <c r="B56" s="578"/>
      <c r="C56" s="573"/>
      <c r="D56" s="574"/>
      <c r="E56" s="581"/>
      <c r="F56" s="516"/>
      <c r="G56" s="516"/>
      <c r="H56" s="581"/>
    </row>
    <row r="57" spans="1:9" s="589" customFormat="1" ht="24">
      <c r="A57" s="582">
        <f>A55+1</f>
        <v>9</v>
      </c>
      <c r="B57" s="583" t="s">
        <v>344</v>
      </c>
      <c r="C57" s="584" t="s">
        <v>35</v>
      </c>
      <c r="D57" s="585">
        <v>1</v>
      </c>
      <c r="E57" s="558"/>
      <c r="F57" s="568" t="str">
        <f>IF((D57*E57)=0," ",(D57*E57))</f>
        <v> </v>
      </c>
      <c r="G57" s="586"/>
      <c r="H57" s="587"/>
      <c r="I57" s="588"/>
    </row>
    <row r="58" spans="1:9" s="589" customFormat="1" ht="84">
      <c r="A58" s="582"/>
      <c r="B58" s="583" t="s">
        <v>345</v>
      </c>
      <c r="C58" s="590" t="s">
        <v>105</v>
      </c>
      <c r="D58" s="591">
        <v>1</v>
      </c>
      <c r="E58" s="592"/>
      <c r="F58" s="592"/>
      <c r="G58" s="586"/>
      <c r="H58" s="587"/>
      <c r="I58" s="588"/>
    </row>
    <row r="59" spans="1:9" s="589" customFormat="1" ht="60">
      <c r="A59" s="582"/>
      <c r="B59" s="583" t="s">
        <v>346</v>
      </c>
      <c r="C59" s="590" t="s">
        <v>35</v>
      </c>
      <c r="D59" s="591">
        <v>1</v>
      </c>
      <c r="E59" s="592"/>
      <c r="F59" s="592"/>
      <c r="G59" s="586"/>
      <c r="H59" s="587"/>
      <c r="I59" s="588"/>
    </row>
    <row r="60" spans="1:9" s="589" customFormat="1" ht="36">
      <c r="A60" s="582"/>
      <c r="B60" s="583" t="s">
        <v>347</v>
      </c>
      <c r="C60" s="590" t="s">
        <v>105</v>
      </c>
      <c r="D60" s="591">
        <v>1</v>
      </c>
      <c r="E60" s="592"/>
      <c r="F60" s="592"/>
      <c r="G60" s="586"/>
      <c r="H60" s="587"/>
      <c r="I60" s="588"/>
    </row>
    <row r="61" spans="1:9" s="589" customFormat="1" ht="24">
      <c r="A61" s="582"/>
      <c r="B61" s="583" t="s">
        <v>348</v>
      </c>
      <c r="C61" s="590" t="s">
        <v>105</v>
      </c>
      <c r="D61" s="591">
        <v>4</v>
      </c>
      <c r="E61" s="592"/>
      <c r="F61" s="592"/>
      <c r="G61" s="586"/>
      <c r="H61" s="587"/>
      <c r="I61" s="588"/>
    </row>
    <row r="62" spans="1:9" s="589" customFormat="1" ht="13.5">
      <c r="A62" s="577"/>
      <c r="B62" s="593" t="s">
        <v>349</v>
      </c>
      <c r="C62" s="590" t="s">
        <v>105</v>
      </c>
      <c r="D62" s="594">
        <v>2</v>
      </c>
      <c r="E62" s="581"/>
      <c r="F62" s="568"/>
      <c r="G62" s="595"/>
      <c r="H62" s="501"/>
      <c r="I62" s="596"/>
    </row>
    <row r="63" spans="1:9" s="551" customFormat="1" ht="36">
      <c r="A63" s="536"/>
      <c r="B63" s="560" t="s">
        <v>350</v>
      </c>
      <c r="C63" s="597" t="s">
        <v>105</v>
      </c>
      <c r="D63" s="598">
        <v>1</v>
      </c>
      <c r="E63" s="501"/>
      <c r="F63" s="561"/>
      <c r="G63" s="561"/>
      <c r="H63" s="561"/>
      <c r="I63" s="599"/>
    </row>
    <row r="64" spans="1:9" s="551" customFormat="1" ht="36">
      <c r="A64" s="536"/>
      <c r="B64" s="560" t="s">
        <v>351</v>
      </c>
      <c r="C64" s="597" t="s">
        <v>105</v>
      </c>
      <c r="D64" s="598">
        <v>1</v>
      </c>
      <c r="E64" s="501"/>
      <c r="F64" s="561"/>
      <c r="G64" s="561"/>
      <c r="H64" s="561"/>
      <c r="I64" s="599"/>
    </row>
    <row r="65" spans="1:15" s="573" customFormat="1" ht="12.75">
      <c r="A65" s="536"/>
      <c r="B65" s="560" t="s">
        <v>352</v>
      </c>
      <c r="C65" s="597" t="s">
        <v>105</v>
      </c>
      <c r="D65" s="600">
        <v>1</v>
      </c>
      <c r="E65" s="501"/>
      <c r="F65" s="601"/>
      <c r="G65" s="601"/>
      <c r="H65" s="601"/>
      <c r="I65" s="602"/>
      <c r="J65" s="561"/>
      <c r="L65" s="501"/>
      <c r="M65" s="603"/>
      <c r="N65" s="603"/>
      <c r="O65" s="603"/>
    </row>
    <row r="66" spans="1:15" s="573" customFormat="1" ht="24">
      <c r="A66" s="536"/>
      <c r="B66" s="560" t="s">
        <v>353</v>
      </c>
      <c r="C66" s="597" t="s">
        <v>105</v>
      </c>
      <c r="D66" s="600">
        <v>3</v>
      </c>
      <c r="E66" s="501"/>
      <c r="F66" s="601"/>
      <c r="G66" s="601"/>
      <c r="H66" s="601"/>
      <c r="I66" s="602"/>
      <c r="J66" s="561"/>
      <c r="L66" s="501"/>
      <c r="M66" s="603"/>
      <c r="N66" s="603"/>
      <c r="O66" s="603"/>
    </row>
    <row r="67" spans="1:9" s="589" customFormat="1" ht="13.5">
      <c r="A67" s="582"/>
      <c r="B67" s="583" t="s">
        <v>354</v>
      </c>
      <c r="C67" s="590" t="s">
        <v>105</v>
      </c>
      <c r="D67" s="591">
        <v>2</v>
      </c>
      <c r="E67" s="592"/>
      <c r="F67" s="592"/>
      <c r="G67" s="586"/>
      <c r="H67" s="587"/>
      <c r="I67" s="588"/>
    </row>
    <row r="68" spans="1:9" s="589" customFormat="1" ht="13.5">
      <c r="A68" s="582"/>
      <c r="B68" s="583" t="s">
        <v>355</v>
      </c>
      <c r="C68" s="590" t="s">
        <v>105</v>
      </c>
      <c r="D68" s="591">
        <v>3</v>
      </c>
      <c r="E68" s="592"/>
      <c r="F68" s="592"/>
      <c r="G68" s="586"/>
      <c r="H68" s="587"/>
      <c r="I68" s="588"/>
    </row>
    <row r="69" spans="1:9" s="589" customFormat="1" ht="13.5">
      <c r="A69" s="582"/>
      <c r="B69" s="583" t="s">
        <v>356</v>
      </c>
      <c r="C69" s="590" t="s">
        <v>105</v>
      </c>
      <c r="D69" s="591">
        <v>3</v>
      </c>
      <c r="E69" s="592"/>
      <c r="F69" s="592"/>
      <c r="G69" s="586"/>
      <c r="H69" s="587"/>
      <c r="I69" s="588"/>
    </row>
    <row r="70" spans="1:9" s="589" customFormat="1" ht="13.5">
      <c r="A70" s="582"/>
      <c r="B70" s="583" t="s">
        <v>357</v>
      </c>
      <c r="C70" s="590" t="s">
        <v>105</v>
      </c>
      <c r="D70" s="591">
        <v>2</v>
      </c>
      <c r="E70" s="592"/>
      <c r="F70" s="592"/>
      <c r="G70" s="586"/>
      <c r="H70" s="587"/>
      <c r="I70" s="588"/>
    </row>
    <row r="71" spans="1:9" s="589" customFormat="1" ht="13.5">
      <c r="A71" s="582"/>
      <c r="B71" s="583" t="s">
        <v>358</v>
      </c>
      <c r="C71" s="590" t="s">
        <v>105</v>
      </c>
      <c r="D71" s="591">
        <v>2</v>
      </c>
      <c r="E71" s="592"/>
      <c r="F71" s="592"/>
      <c r="G71" s="586"/>
      <c r="H71" s="587"/>
      <c r="I71" s="588"/>
    </row>
    <row r="72" spans="1:9" s="589" customFormat="1" ht="13.5">
      <c r="A72" s="582"/>
      <c r="B72" s="583" t="s">
        <v>359</v>
      </c>
      <c r="C72" s="590" t="s">
        <v>105</v>
      </c>
      <c r="D72" s="591">
        <v>1</v>
      </c>
      <c r="E72" s="592"/>
      <c r="F72" s="592"/>
      <c r="G72" s="586"/>
      <c r="H72" s="587"/>
      <c r="I72" s="588"/>
    </row>
    <row r="73" spans="1:9" s="589" customFormat="1" ht="48">
      <c r="A73" s="582"/>
      <c r="B73" s="583" t="s">
        <v>360</v>
      </c>
      <c r="C73" s="590" t="s">
        <v>105</v>
      </c>
      <c r="D73" s="591">
        <v>1</v>
      </c>
      <c r="E73" s="592"/>
      <c r="F73" s="592"/>
      <c r="G73" s="586"/>
      <c r="H73" s="587"/>
      <c r="I73" s="588"/>
    </row>
    <row r="74" spans="1:9" s="589" customFormat="1" ht="36">
      <c r="A74" s="582"/>
      <c r="B74" s="583" t="s">
        <v>361</v>
      </c>
      <c r="C74" s="590" t="s">
        <v>105</v>
      </c>
      <c r="D74" s="591">
        <v>1</v>
      </c>
      <c r="E74" s="592"/>
      <c r="F74" s="592"/>
      <c r="G74" s="586"/>
      <c r="H74" s="587"/>
      <c r="I74" s="588"/>
    </row>
    <row r="75" spans="1:8" s="555" customFormat="1" ht="12.75">
      <c r="A75" s="552" t="s">
        <v>34</v>
      </c>
      <c r="B75" s="552"/>
      <c r="C75" s="552"/>
      <c r="D75" s="554"/>
      <c r="E75" s="552"/>
      <c r="F75" s="516"/>
      <c r="G75" s="554"/>
      <c r="H75" s="501"/>
    </row>
    <row r="76" spans="1:8" s="551" customFormat="1" ht="84">
      <c r="A76" s="536">
        <f>A57+1</f>
        <v>10</v>
      </c>
      <c r="B76" s="578" t="s">
        <v>362</v>
      </c>
      <c r="C76" s="544" t="s">
        <v>35</v>
      </c>
      <c r="D76" s="545">
        <v>1</v>
      </c>
      <c r="E76" s="558"/>
      <c r="F76" s="516">
        <f>IF(E76=" "," ",+D76*E76)</f>
        <v>0</v>
      </c>
      <c r="G76" s="545"/>
      <c r="H76" s="501"/>
    </row>
    <row r="77" spans="1:8" s="555" customFormat="1" ht="12.75">
      <c r="A77" s="552" t="s">
        <v>34</v>
      </c>
      <c r="B77" s="552"/>
      <c r="C77" s="552"/>
      <c r="D77" s="554"/>
      <c r="E77" s="552"/>
      <c r="F77" s="516"/>
      <c r="G77" s="554"/>
      <c r="H77" s="501"/>
    </row>
    <row r="78" spans="1:8" s="551" customFormat="1" ht="72">
      <c r="A78" s="536">
        <f>A76+1</f>
        <v>11</v>
      </c>
      <c r="B78" s="578" t="s">
        <v>363</v>
      </c>
      <c r="C78" s="544" t="s">
        <v>35</v>
      </c>
      <c r="D78" s="545">
        <v>1</v>
      </c>
      <c r="E78" s="558"/>
      <c r="F78" s="516">
        <f>IF(E78=" "," ",+D78*E78)</f>
        <v>0</v>
      </c>
      <c r="G78" s="545"/>
      <c r="H78" s="501"/>
    </row>
    <row r="79" spans="1:8" s="555" customFormat="1" ht="12.75">
      <c r="A79" s="552" t="s">
        <v>34</v>
      </c>
      <c r="B79" s="552"/>
      <c r="C79" s="552"/>
      <c r="D79" s="554"/>
      <c r="E79" s="552"/>
      <c r="F79" s="516"/>
      <c r="G79" s="554"/>
      <c r="H79" s="501"/>
    </row>
    <row r="80" spans="1:8" s="551" customFormat="1" ht="60">
      <c r="A80" s="536">
        <f>A78+1</f>
        <v>12</v>
      </c>
      <c r="B80" s="578" t="s">
        <v>364</v>
      </c>
      <c r="C80" s="544" t="s">
        <v>35</v>
      </c>
      <c r="D80" s="545">
        <v>1</v>
      </c>
      <c r="E80" s="558"/>
      <c r="F80" s="516">
        <f>IF(E80=" "," ",+D80*E80)</f>
        <v>0</v>
      </c>
      <c r="G80" s="545"/>
      <c r="H80" s="501"/>
    </row>
    <row r="81" spans="1:8" s="555" customFormat="1" ht="12.75">
      <c r="A81" s="552"/>
      <c r="B81" s="553"/>
      <c r="C81" s="552"/>
      <c r="D81" s="554"/>
      <c r="E81" s="552"/>
      <c r="F81" s="516"/>
      <c r="G81" s="554"/>
      <c r="H81" s="501"/>
    </row>
    <row r="82" spans="1:8" s="555" customFormat="1" ht="36">
      <c r="A82" s="536">
        <f>A80+1</f>
        <v>13</v>
      </c>
      <c r="B82" s="543" t="s">
        <v>365</v>
      </c>
      <c r="C82" s="544" t="s">
        <v>35</v>
      </c>
      <c r="D82" s="545">
        <v>1</v>
      </c>
      <c r="E82" s="558"/>
      <c r="F82" s="516">
        <f>IF(E82=" "," ",+D82*E82)</f>
        <v>0</v>
      </c>
      <c r="G82" s="545"/>
      <c r="H82" s="501"/>
    </row>
    <row r="83" spans="1:8" s="551" customFormat="1" ht="12.75" thickBot="1">
      <c r="A83" s="604"/>
      <c r="B83" s="570"/>
      <c r="C83" s="544"/>
      <c r="D83" s="545"/>
      <c r="E83" s="501"/>
      <c r="F83" s="501"/>
      <c r="G83" s="545"/>
      <c r="H83" s="501"/>
    </row>
    <row r="84" spans="1:13" s="612" customFormat="1" ht="30" customHeight="1" thickBot="1" thickTop="1">
      <c r="A84" s="605"/>
      <c r="B84" s="606" t="str">
        <f>+CONCATENATE("REKAPITULACIJA - ",B30)</f>
        <v>REKAPITULACIJA - 1a. CESTNA RAZSVETLJAVA - križišče</v>
      </c>
      <c r="C84" s="607"/>
      <c r="D84" s="608"/>
      <c r="E84" s="609"/>
      <c r="F84" s="610">
        <f>SUM(F31:F83)</f>
        <v>0</v>
      </c>
      <c r="G84" s="611"/>
      <c r="H84" s="501"/>
      <c r="J84" s="613"/>
      <c r="K84" s="614"/>
      <c r="L84" s="614"/>
      <c r="M84" s="614"/>
    </row>
    <row r="85" spans="1:8" s="551" customFormat="1" ht="12.75" thickTop="1">
      <c r="A85" s="604"/>
      <c r="B85" s="570"/>
      <c r="C85" s="544"/>
      <c r="D85" s="545"/>
      <c r="E85" s="501"/>
      <c r="F85" s="501"/>
      <c r="G85" s="545"/>
      <c r="H85" s="501"/>
    </row>
    <row r="86" spans="6:9" s="4" customFormat="1" ht="12" customHeight="1">
      <c r="F86" s="501"/>
      <c r="G86" s="501"/>
      <c r="H86" s="501"/>
      <c r="I86" s="502"/>
    </row>
    <row r="87" spans="1:9" s="4" customFormat="1" ht="12" customHeight="1">
      <c r="A87" s="5"/>
      <c r="B87" s="5"/>
      <c r="C87" s="5"/>
      <c r="D87" s="5"/>
      <c r="E87" s="5"/>
      <c r="F87" s="501"/>
      <c r="G87" s="501"/>
      <c r="H87" s="501"/>
      <c r="I87" s="502"/>
    </row>
    <row r="88" spans="6:9" s="4" customFormat="1" ht="12" customHeight="1">
      <c r="F88" s="501"/>
      <c r="G88" s="501"/>
      <c r="H88" s="501"/>
      <c r="I88" s="502"/>
    </row>
    <row r="89" spans="1:8" s="6" customFormat="1" ht="12.75">
      <c r="A89" s="503"/>
      <c r="B89" s="504" t="s">
        <v>52</v>
      </c>
      <c r="C89" s="505" t="s">
        <v>28</v>
      </c>
      <c r="D89" s="506" t="s">
        <v>29</v>
      </c>
      <c r="E89" s="507" t="s">
        <v>30</v>
      </c>
      <c r="F89" s="508" t="s">
        <v>31</v>
      </c>
      <c r="G89" s="509"/>
      <c r="H89" s="501"/>
    </row>
    <row r="90" spans="1:8" s="517" customFormat="1" ht="12">
      <c r="A90" s="510"/>
      <c r="B90" s="511" t="s">
        <v>32</v>
      </c>
      <c r="C90" s="512"/>
      <c r="D90" s="513"/>
      <c r="E90" s="514"/>
      <c r="F90" s="515"/>
      <c r="G90" s="516"/>
      <c r="H90" s="501"/>
    </row>
    <row r="91" spans="1:8" s="517" customFormat="1" ht="12">
      <c r="A91" s="510"/>
      <c r="B91" s="511"/>
      <c r="C91" s="512"/>
      <c r="D91" s="513"/>
      <c r="E91" s="514"/>
      <c r="F91" s="516"/>
      <c r="G91" s="516"/>
      <c r="H91" s="501"/>
    </row>
    <row r="92" spans="1:11" s="551" customFormat="1" ht="12.75">
      <c r="A92" s="546"/>
      <c r="B92" s="547" t="s">
        <v>366</v>
      </c>
      <c r="C92" s="544"/>
      <c r="D92" s="548"/>
      <c r="E92" s="501"/>
      <c r="F92" s="516"/>
      <c r="G92" s="516"/>
      <c r="H92" s="501"/>
      <c r="I92" s="549"/>
      <c r="J92" s="549"/>
      <c r="K92" s="550"/>
    </row>
    <row r="93" spans="1:8" s="555" customFormat="1" ht="12.75">
      <c r="A93" s="552"/>
      <c r="B93" s="553"/>
      <c r="C93" s="552"/>
      <c r="D93" s="554"/>
      <c r="E93" s="552"/>
      <c r="F93" s="552"/>
      <c r="G93" s="554"/>
      <c r="H93" s="501"/>
    </row>
    <row r="94" spans="1:11" s="551" customFormat="1" ht="12.75">
      <c r="A94" s="546"/>
      <c r="B94" s="615" t="s">
        <v>367</v>
      </c>
      <c r="C94" s="544"/>
      <c r="D94" s="548"/>
      <c r="E94" s="501"/>
      <c r="F94" s="501"/>
      <c r="G94" s="548"/>
      <c r="H94" s="501"/>
      <c r="I94" s="549"/>
      <c r="J94" s="549"/>
      <c r="K94" s="550"/>
    </row>
    <row r="95" spans="1:11" s="551" customFormat="1" ht="12.75">
      <c r="A95" s="616"/>
      <c r="B95" s="543"/>
      <c r="C95" s="544"/>
      <c r="D95" s="548"/>
      <c r="E95" s="617"/>
      <c r="F95" s="516"/>
      <c r="G95" s="548"/>
      <c r="H95" s="501"/>
      <c r="J95" s="618"/>
      <c r="K95" s="561"/>
    </row>
    <row r="96" spans="1:13" s="551" customFormat="1" ht="24">
      <c r="A96" s="536">
        <v>1</v>
      </c>
      <c r="B96" s="619" t="s">
        <v>368</v>
      </c>
      <c r="C96" s="544" t="s">
        <v>329</v>
      </c>
      <c r="D96" s="548">
        <v>35</v>
      </c>
      <c r="E96" s="558"/>
      <c r="F96" s="516" t="str">
        <f>IF((D96*E96)=0," ",(D96*E96))</f>
        <v> </v>
      </c>
      <c r="G96" s="548"/>
      <c r="H96" s="501"/>
      <c r="J96" s="559"/>
      <c r="K96" s="559"/>
      <c r="L96" s="559"/>
      <c r="M96" s="559"/>
    </row>
    <row r="97" spans="1:11" s="551" customFormat="1" ht="12.75">
      <c r="A97" s="616"/>
      <c r="B97" s="543"/>
      <c r="C97" s="544"/>
      <c r="D97" s="548"/>
      <c r="E97" s="617"/>
      <c r="F97" s="516"/>
      <c r="G97" s="548"/>
      <c r="H97" s="501"/>
      <c r="J97" s="618"/>
      <c r="K97" s="561"/>
    </row>
    <row r="98" spans="1:13" s="551" customFormat="1" ht="12.75">
      <c r="A98" s="536">
        <f>1+A96</f>
        <v>2</v>
      </c>
      <c r="B98" s="630" t="s">
        <v>369</v>
      </c>
      <c r="C98" s="544" t="s">
        <v>35</v>
      </c>
      <c r="D98" s="548">
        <v>1</v>
      </c>
      <c r="E98" s="558"/>
      <c r="F98" s="516" t="str">
        <f>IF((D98*E98)=0," ",(D98*E98))</f>
        <v> </v>
      </c>
      <c r="G98" s="548"/>
      <c r="H98" s="501"/>
      <c r="J98" s="559"/>
      <c r="K98" s="559"/>
      <c r="L98" s="559"/>
      <c r="M98" s="559"/>
    </row>
    <row r="99" spans="1:13" s="555" customFormat="1" ht="12.75">
      <c r="A99" s="627" t="s">
        <v>34</v>
      </c>
      <c r="B99" s="628"/>
      <c r="C99" s="552"/>
      <c r="D99" s="631"/>
      <c r="E99" s="622"/>
      <c r="F99" s="516"/>
      <c r="G99" s="631"/>
      <c r="H99" s="501"/>
      <c r="J99" s="559"/>
      <c r="K99" s="559"/>
      <c r="L99" s="559"/>
      <c r="M99" s="559"/>
    </row>
    <row r="100" spans="1:13" s="551" customFormat="1" ht="72">
      <c r="A100" s="536">
        <f>1+A98</f>
        <v>3</v>
      </c>
      <c r="B100" s="630" t="s">
        <v>370</v>
      </c>
      <c r="C100" s="544" t="s">
        <v>36</v>
      </c>
      <c r="D100" s="548">
        <v>14</v>
      </c>
      <c r="E100" s="558"/>
      <c r="F100" s="516" t="str">
        <f>IF((D100*E100)=0," ",(D100*E100))</f>
        <v> </v>
      </c>
      <c r="G100" s="548"/>
      <c r="H100" s="501"/>
      <c r="J100" s="559"/>
      <c r="K100" s="559"/>
      <c r="L100" s="559"/>
      <c r="M100" s="559"/>
    </row>
    <row r="101" spans="1:13" s="555" customFormat="1" ht="12.75">
      <c r="A101" s="627" t="s">
        <v>34</v>
      </c>
      <c r="B101" s="628"/>
      <c r="C101" s="552"/>
      <c r="D101" s="631"/>
      <c r="E101" s="622"/>
      <c r="F101" s="516"/>
      <c r="G101" s="631"/>
      <c r="H101" s="501"/>
      <c r="J101" s="559"/>
      <c r="K101" s="559"/>
      <c r="L101" s="559"/>
      <c r="M101" s="559"/>
    </row>
    <row r="102" spans="1:13" s="551" customFormat="1" ht="60">
      <c r="A102" s="536">
        <f>A100+1</f>
        <v>4</v>
      </c>
      <c r="B102" s="630" t="s">
        <v>371</v>
      </c>
      <c r="C102" s="632" t="s">
        <v>36</v>
      </c>
      <c r="D102" s="633">
        <v>3</v>
      </c>
      <c r="E102" s="558"/>
      <c r="F102" s="516" t="str">
        <f>IF((D102*E102)=0," ",(D102*E102))</f>
        <v> </v>
      </c>
      <c r="G102" s="634"/>
      <c r="H102" s="501"/>
      <c r="J102" s="559"/>
      <c r="K102" s="559"/>
      <c r="L102" s="559"/>
      <c r="M102" s="559"/>
    </row>
    <row r="103" spans="1:13" s="555" customFormat="1" ht="12.75">
      <c r="A103" s="627"/>
      <c r="B103" s="628"/>
      <c r="C103" s="552"/>
      <c r="D103" s="631"/>
      <c r="E103" s="622"/>
      <c r="F103" s="516"/>
      <c r="G103" s="631"/>
      <c r="H103" s="501"/>
      <c r="J103" s="559"/>
      <c r="K103" s="559"/>
      <c r="L103" s="559"/>
      <c r="M103" s="559"/>
    </row>
    <row r="104" spans="1:13" s="551" customFormat="1" ht="48">
      <c r="A104" s="536">
        <f>A102+1</f>
        <v>5</v>
      </c>
      <c r="B104" s="557" t="s">
        <v>372</v>
      </c>
      <c r="C104" s="544"/>
      <c r="D104" s="548"/>
      <c r="E104" s="622"/>
      <c r="F104" s="516"/>
      <c r="G104" s="548"/>
      <c r="H104" s="501"/>
      <c r="J104" s="559"/>
      <c r="K104" s="559"/>
      <c r="L104" s="559"/>
      <c r="M104" s="559"/>
    </row>
    <row r="105" spans="1:13" s="551" customFormat="1" ht="12.75">
      <c r="A105" s="536"/>
      <c r="B105" s="557"/>
      <c r="C105" s="544"/>
      <c r="D105" s="548"/>
      <c r="E105" s="622"/>
      <c r="F105" s="516"/>
      <c r="G105" s="548"/>
      <c r="H105" s="501"/>
      <c r="J105" s="559"/>
      <c r="K105" s="559"/>
      <c r="L105" s="559"/>
      <c r="M105" s="559"/>
    </row>
    <row r="106" spans="1:13" s="551" customFormat="1" ht="12.75">
      <c r="A106" s="536"/>
      <c r="B106" s="557" t="s">
        <v>373</v>
      </c>
      <c r="C106" s="544" t="s">
        <v>329</v>
      </c>
      <c r="D106" s="548">
        <v>35</v>
      </c>
      <c r="E106" s="558"/>
      <c r="F106" s="516" t="str">
        <f>IF((D106*E106)=0," ",(D106*E106))</f>
        <v> </v>
      </c>
      <c r="G106" s="548"/>
      <c r="H106" s="501"/>
      <c r="J106" s="559"/>
      <c r="K106" s="559"/>
      <c r="L106" s="559"/>
      <c r="M106" s="559"/>
    </row>
    <row r="107" spans="2:8" ht="12.75">
      <c r="B107" s="635"/>
      <c r="C107" s="544"/>
      <c r="D107" s="636"/>
      <c r="E107" s="637"/>
      <c r="F107" s="637"/>
      <c r="G107" s="636"/>
      <c r="H107" s="501"/>
    </row>
    <row r="108" spans="1:8" s="551" customFormat="1" ht="12.75">
      <c r="A108" s="620">
        <f>A104+1</f>
        <v>6</v>
      </c>
      <c r="B108" s="543" t="s">
        <v>374</v>
      </c>
      <c r="C108" s="544"/>
      <c r="D108" s="636"/>
      <c r="E108" s="638"/>
      <c r="F108" s="639"/>
      <c r="G108" s="636"/>
      <c r="H108" s="501"/>
    </row>
    <row r="109" spans="1:8" s="551" customFormat="1" ht="72">
      <c r="A109" s="620"/>
      <c r="B109" s="557" t="s">
        <v>375</v>
      </c>
      <c r="C109" s="544"/>
      <c r="D109" s="636"/>
      <c r="E109" s="638"/>
      <c r="F109" s="639"/>
      <c r="G109" s="636"/>
      <c r="H109" s="501"/>
    </row>
    <row r="110" spans="1:8" s="551" customFormat="1" ht="36">
      <c r="A110" s="620"/>
      <c r="B110" s="557" t="s">
        <v>376</v>
      </c>
      <c r="C110" s="544" t="s">
        <v>105</v>
      </c>
      <c r="D110" s="548">
        <v>1</v>
      </c>
      <c r="E110" s="558"/>
      <c r="F110" s="516"/>
      <c r="G110" s="548"/>
      <c r="H110" s="501"/>
    </row>
    <row r="111" spans="2:8" ht="12.75">
      <c r="B111" s="635"/>
      <c r="C111" s="544"/>
      <c r="D111" s="636"/>
      <c r="E111" s="637"/>
      <c r="F111" s="637"/>
      <c r="G111" s="636"/>
      <c r="H111" s="501"/>
    </row>
    <row r="112" spans="1:8" s="551" customFormat="1" ht="12.75">
      <c r="A112" s="620">
        <f>A108+1</f>
        <v>7</v>
      </c>
      <c r="B112" s="543" t="s">
        <v>374</v>
      </c>
      <c r="C112" s="544"/>
      <c r="D112" s="636"/>
      <c r="E112" s="638"/>
      <c r="F112" s="639"/>
      <c r="G112" s="636"/>
      <c r="H112" s="501"/>
    </row>
    <row r="113" spans="1:8" s="551" customFormat="1" ht="72">
      <c r="A113" s="620"/>
      <c r="B113" s="557" t="s">
        <v>375</v>
      </c>
      <c r="C113" s="544"/>
      <c r="D113" s="636"/>
      <c r="E113" s="638"/>
      <c r="F113" s="639"/>
      <c r="G113" s="636"/>
      <c r="H113" s="501"/>
    </row>
    <row r="114" spans="1:8" s="551" customFormat="1" ht="36">
      <c r="A114" s="620"/>
      <c r="B114" s="557" t="s">
        <v>377</v>
      </c>
      <c r="C114" s="544" t="s">
        <v>105</v>
      </c>
      <c r="D114" s="548">
        <v>1</v>
      </c>
      <c r="E114" s="558"/>
      <c r="F114" s="516"/>
      <c r="G114" s="548"/>
      <c r="H114" s="501"/>
    </row>
    <row r="115" spans="1:13" s="555" customFormat="1" ht="12.75">
      <c r="A115" s="627"/>
      <c r="B115" s="628"/>
      <c r="C115" s="552"/>
      <c r="D115" s="631"/>
      <c r="E115" s="622"/>
      <c r="F115" s="516"/>
      <c r="G115" s="631"/>
      <c r="H115" s="501"/>
      <c r="J115" s="559"/>
      <c r="K115" s="559"/>
      <c r="L115" s="559"/>
      <c r="M115" s="559"/>
    </row>
    <row r="116" spans="1:13" s="551" customFormat="1" ht="36">
      <c r="A116" s="536">
        <f>A108+1</f>
        <v>7</v>
      </c>
      <c r="B116" s="619" t="s">
        <v>378</v>
      </c>
      <c r="C116" s="544" t="s">
        <v>36</v>
      </c>
      <c r="D116" s="548">
        <v>11</v>
      </c>
      <c r="E116" s="558"/>
      <c r="F116" s="516" t="str">
        <f>IF((D116*E116)=0," ",(D116*E116))</f>
        <v> </v>
      </c>
      <c r="G116" s="548"/>
      <c r="H116" s="501"/>
      <c r="J116" s="559"/>
      <c r="K116" s="559"/>
      <c r="L116" s="559"/>
      <c r="M116" s="559"/>
    </row>
    <row r="117" spans="1:13" s="555" customFormat="1" ht="12.75">
      <c r="A117" s="627"/>
      <c r="B117" s="628"/>
      <c r="C117" s="552"/>
      <c r="D117" s="631"/>
      <c r="E117" s="622"/>
      <c r="F117" s="516"/>
      <c r="G117" s="631"/>
      <c r="H117" s="501"/>
      <c r="J117" s="559"/>
      <c r="K117" s="559"/>
      <c r="L117" s="559"/>
      <c r="M117" s="559"/>
    </row>
    <row r="118" spans="1:13" s="555" customFormat="1" ht="72">
      <c r="A118" s="536">
        <f>1+A116</f>
        <v>8</v>
      </c>
      <c r="B118" s="557" t="s">
        <v>379</v>
      </c>
      <c r="C118" s="544" t="s">
        <v>35</v>
      </c>
      <c r="D118" s="548">
        <v>1</v>
      </c>
      <c r="E118" s="558"/>
      <c r="F118" s="516" t="str">
        <f>IF((D118*E118)=0," ",(D118*E118))</f>
        <v> </v>
      </c>
      <c r="G118" s="548"/>
      <c r="H118" s="501"/>
      <c r="J118" s="559"/>
      <c r="K118" s="559"/>
      <c r="L118" s="559"/>
      <c r="M118" s="559"/>
    </row>
    <row r="119" spans="1:13" s="555" customFormat="1" ht="12.75">
      <c r="A119" s="627"/>
      <c r="B119" s="628"/>
      <c r="C119" s="552"/>
      <c r="D119" s="631"/>
      <c r="E119" s="622"/>
      <c r="F119" s="516"/>
      <c r="G119" s="631"/>
      <c r="H119" s="501"/>
      <c r="J119" s="559"/>
      <c r="K119" s="559"/>
      <c r="L119" s="559"/>
      <c r="M119" s="559"/>
    </row>
    <row r="120" spans="1:13" s="551" customFormat="1" ht="72">
      <c r="A120" s="536">
        <f>1+A118</f>
        <v>9</v>
      </c>
      <c r="B120" s="640" t="s">
        <v>380</v>
      </c>
      <c r="C120" s="641" t="s">
        <v>36</v>
      </c>
      <c r="D120" s="548">
        <v>3</v>
      </c>
      <c r="E120" s="558"/>
      <c r="F120" s="516" t="str">
        <f>IF((D120*E120)=0," ",(D120*E120))</f>
        <v> </v>
      </c>
      <c r="G120" s="548"/>
      <c r="H120" s="501"/>
      <c r="J120" s="559"/>
      <c r="K120" s="559"/>
      <c r="L120" s="559"/>
      <c r="M120" s="559"/>
    </row>
    <row r="121" spans="1:13" s="551" customFormat="1" ht="12.75">
      <c r="A121" s="536"/>
      <c r="B121" s="640"/>
      <c r="C121" s="641"/>
      <c r="D121" s="548"/>
      <c r="E121" s="622"/>
      <c r="F121" s="501"/>
      <c r="G121" s="548"/>
      <c r="H121" s="501"/>
      <c r="J121" s="559"/>
      <c r="K121" s="559"/>
      <c r="L121" s="559"/>
      <c r="M121" s="559"/>
    </row>
    <row r="122" spans="1:8" s="551" customFormat="1" ht="24">
      <c r="A122" s="620">
        <f>A120+1</f>
        <v>10</v>
      </c>
      <c r="B122" s="560" t="s">
        <v>381</v>
      </c>
      <c r="C122" s="621" t="s">
        <v>329</v>
      </c>
      <c r="D122" s="564">
        <v>5</v>
      </c>
      <c r="E122" s="558"/>
      <c r="F122" s="516" t="str">
        <f>IF((D122*E122)=0," ",(D122*E122))</f>
        <v> </v>
      </c>
      <c r="G122" s="564"/>
      <c r="H122" s="501"/>
    </row>
    <row r="123" spans="1:8" s="551" customFormat="1" ht="12.75" thickBot="1">
      <c r="A123" s="620"/>
      <c r="B123" s="560"/>
      <c r="C123" s="621"/>
      <c r="D123" s="564"/>
      <c r="E123" s="622"/>
      <c r="F123" s="516"/>
      <c r="G123" s="564"/>
      <c r="H123" s="501"/>
    </row>
    <row r="124" spans="1:13" s="612" customFormat="1" ht="30" customHeight="1" thickBot="1" thickTop="1">
      <c r="A124" s="605"/>
      <c r="B124" s="606" t="str">
        <f>+CONCATENATE("REKAPITULACIJA - ",B94)</f>
        <v>REKAPITULACIJA - 2a. CESTNA RAZSVETLJAVA - križišče</v>
      </c>
      <c r="C124" s="607"/>
      <c r="D124" s="608"/>
      <c r="E124" s="609"/>
      <c r="F124" s="610">
        <f>SUM(F95:F123)</f>
        <v>0</v>
      </c>
      <c r="G124" s="611"/>
      <c r="H124" s="501"/>
      <c r="J124" s="613"/>
      <c r="K124" s="614"/>
      <c r="L124" s="614"/>
      <c r="M124" s="614"/>
    </row>
    <row r="125" ht="12.75" thickTop="1"/>
    <row r="127" spans="1:8" s="540" customFormat="1" ht="12.75">
      <c r="A127" s="536"/>
      <c r="B127" s="543" t="s">
        <v>392</v>
      </c>
      <c r="C127" s="544"/>
      <c r="D127" s="545"/>
      <c r="E127" s="501"/>
      <c r="F127" s="516"/>
      <c r="G127" s="516"/>
      <c r="H127" s="501"/>
    </row>
    <row r="128" spans="2:6" ht="12.75">
      <c r="B128" s="547" t="s">
        <v>326</v>
      </c>
      <c r="F128" s="626">
        <f>+F84</f>
        <v>0</v>
      </c>
    </row>
    <row r="129" spans="2:6" ht="12.75">
      <c r="B129" s="547" t="s">
        <v>366</v>
      </c>
      <c r="F129" s="626">
        <f>+F124</f>
        <v>0</v>
      </c>
    </row>
    <row r="130" ht="12">
      <c r="F130" s="626">
        <f>+F128+F129</f>
        <v>0</v>
      </c>
    </row>
  </sheetData>
  <sheetProtection/>
  <protectedRanges>
    <protectedRange sqref="E37:E38" name="Obseg1_3"/>
    <protectedRange sqref="E107 E111" name="Obseg1"/>
    <protectedRange sqref="E108:E110 E112:E114" name="Obseg1_1"/>
  </protectedRange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5"/>
  <sheetViews>
    <sheetView showRowColHeaders="0" workbookViewId="0" topLeftCell="A1">
      <selection activeCell="B18" sqref="B18"/>
    </sheetView>
  </sheetViews>
  <sheetFormatPr defaultColWidth="9.00390625" defaultRowHeight="12"/>
  <cols>
    <col min="1" max="1" width="3.00390625" style="0" bestFit="1" customWidth="1"/>
    <col min="2" max="2" width="36.625" style="0" customWidth="1"/>
    <col min="5" max="5" width="8.375" style="0" customWidth="1"/>
    <col min="6" max="6" width="11.625" style="0" customWidth="1"/>
  </cols>
  <sheetData>
    <row r="1" spans="6:9" s="4" customFormat="1" ht="12" customHeight="1">
      <c r="F1" s="501"/>
      <c r="G1" s="501"/>
      <c r="H1" s="501"/>
      <c r="I1" s="502"/>
    </row>
    <row r="2" spans="1:8" s="6" customFormat="1" ht="12.75">
      <c r="A2" s="503"/>
      <c r="B2" s="504" t="s">
        <v>52</v>
      </c>
      <c r="C2" s="505" t="s">
        <v>28</v>
      </c>
      <c r="D2" s="506" t="s">
        <v>29</v>
      </c>
      <c r="E2" s="507" t="s">
        <v>30</v>
      </c>
      <c r="F2" s="508" t="s">
        <v>31</v>
      </c>
      <c r="G2" s="509"/>
      <c r="H2" s="501"/>
    </row>
    <row r="3" spans="1:8" s="517" customFormat="1" ht="12">
      <c r="A3" s="510"/>
      <c r="B3" s="511" t="s">
        <v>32</v>
      </c>
      <c r="C3" s="512"/>
      <c r="D3" s="513"/>
      <c r="E3" s="514"/>
      <c r="F3" s="515"/>
      <c r="G3" s="516"/>
      <c r="H3" s="501"/>
    </row>
    <row r="4" spans="1:8" s="517" customFormat="1" ht="12">
      <c r="A4" s="510"/>
      <c r="B4" s="511"/>
      <c r="C4" s="512"/>
      <c r="D4" s="513"/>
      <c r="E4" s="514"/>
      <c r="F4" s="516"/>
      <c r="G4" s="516"/>
      <c r="H4" s="501"/>
    </row>
    <row r="5" spans="1:8" s="540" customFormat="1" ht="12.75">
      <c r="A5" s="536"/>
      <c r="B5" s="543"/>
      <c r="C5" s="544"/>
      <c r="D5" s="545"/>
      <c r="E5" s="501"/>
      <c r="F5" s="516"/>
      <c r="G5" s="516"/>
      <c r="H5" s="501"/>
    </row>
    <row r="6" spans="1:11" s="551" customFormat="1" ht="25.5">
      <c r="A6" s="546"/>
      <c r="B6" s="547" t="s">
        <v>382</v>
      </c>
      <c r="C6" s="544"/>
      <c r="D6" s="548"/>
      <c r="E6" s="501"/>
      <c r="F6" s="516"/>
      <c r="G6" s="516"/>
      <c r="H6" s="501"/>
      <c r="I6" s="549"/>
      <c r="J6" s="549"/>
      <c r="K6" s="550"/>
    </row>
    <row r="7" spans="1:8" s="555" customFormat="1" ht="12.75">
      <c r="A7" s="552"/>
      <c r="B7" s="553"/>
      <c r="C7" s="552"/>
      <c r="D7" s="554"/>
      <c r="E7" s="552"/>
      <c r="F7" s="552"/>
      <c r="G7" s="554"/>
      <c r="H7" s="501"/>
    </row>
    <row r="8" spans="1:11" s="551" customFormat="1" ht="25.5">
      <c r="A8" s="556"/>
      <c r="B8" s="547" t="s">
        <v>383</v>
      </c>
      <c r="C8" s="544"/>
      <c r="D8" s="548"/>
      <c r="E8" s="501"/>
      <c r="F8" s="516"/>
      <c r="G8" s="548"/>
      <c r="H8" s="501"/>
      <c r="I8" s="549"/>
      <c r="J8" s="549"/>
      <c r="K8" s="550"/>
    </row>
    <row r="9" spans="1:13" s="642" customFormat="1" ht="12.75">
      <c r="A9" s="616"/>
      <c r="B9" s="570"/>
      <c r="C9" s="544"/>
      <c r="D9" s="623"/>
      <c r="E9" s="617"/>
      <c r="F9" s="516"/>
      <c r="G9" s="623"/>
      <c r="H9" s="501"/>
      <c r="J9" s="561"/>
      <c r="K9" s="643"/>
      <c r="L9" s="643"/>
      <c r="M9" s="643"/>
    </row>
    <row r="10" spans="1:13" s="642" customFormat="1" ht="24">
      <c r="A10" s="620">
        <v>1</v>
      </c>
      <c r="B10" s="644" t="s">
        <v>368</v>
      </c>
      <c r="C10" s="544" t="s">
        <v>329</v>
      </c>
      <c r="D10" s="623">
        <v>45</v>
      </c>
      <c r="E10" s="558"/>
      <c r="F10" s="516" t="str">
        <f>IF((D10*E10)=0," ",(D10*E10))</f>
        <v> </v>
      </c>
      <c r="G10" s="623"/>
      <c r="H10" s="501"/>
      <c r="J10" s="561"/>
      <c r="K10" s="643"/>
      <c r="L10" s="643"/>
      <c r="M10" s="643"/>
    </row>
    <row r="11" spans="1:11" s="642" customFormat="1" ht="12">
      <c r="A11" s="604"/>
      <c r="B11" s="570"/>
      <c r="C11" s="544"/>
      <c r="D11" s="623"/>
      <c r="E11" s="617"/>
      <c r="F11" s="516"/>
      <c r="G11" s="623"/>
      <c r="H11" s="501"/>
      <c r="J11" s="645"/>
      <c r="K11" s="561"/>
    </row>
    <row r="12" spans="1:13" s="647" customFormat="1" ht="24">
      <c r="A12" s="620">
        <f>1+A10</f>
        <v>2</v>
      </c>
      <c r="B12" s="646" t="s">
        <v>369</v>
      </c>
      <c r="C12" s="544" t="s">
        <v>35</v>
      </c>
      <c r="D12" s="623">
        <v>1</v>
      </c>
      <c r="E12" s="558"/>
      <c r="F12" s="516" t="str">
        <f>IF((D12*E12)=0," ",(D12*E12))</f>
        <v> </v>
      </c>
      <c r="G12" s="623"/>
      <c r="H12" s="501"/>
      <c r="J12" s="648"/>
      <c r="K12" s="649"/>
      <c r="L12" s="649"/>
      <c r="M12" s="649"/>
    </row>
    <row r="13" spans="1:16" s="642" customFormat="1" ht="12.75">
      <c r="A13" s="620"/>
      <c r="B13" s="597"/>
      <c r="C13" s="544"/>
      <c r="D13" s="623"/>
      <c r="E13" s="650"/>
      <c r="F13" s="516"/>
      <c r="G13" s="623"/>
      <c r="H13" s="501"/>
      <c r="J13" s="561"/>
      <c r="K13" s="643"/>
      <c r="L13" s="643"/>
      <c r="M13" s="643"/>
      <c r="N13" s="645"/>
      <c r="O13" s="561"/>
      <c r="P13" s="561"/>
    </row>
    <row r="14" spans="1:11" s="573" customFormat="1" ht="84">
      <c r="A14" s="620">
        <f>1+A12</f>
        <v>3</v>
      </c>
      <c r="B14" s="646" t="s">
        <v>370</v>
      </c>
      <c r="C14" s="544" t="s">
        <v>36</v>
      </c>
      <c r="D14" s="623">
        <v>18</v>
      </c>
      <c r="E14" s="558"/>
      <c r="F14" s="516" t="str">
        <f>IF((D14*E14)=0," ",(D14*E14))</f>
        <v> </v>
      </c>
      <c r="G14" s="623"/>
      <c r="H14" s="501"/>
      <c r="J14" s="618"/>
      <c r="K14" s="561"/>
    </row>
    <row r="15" spans="1:10" s="654" customFormat="1" ht="12.75" customHeight="1">
      <c r="A15" s="552" t="s">
        <v>34</v>
      </c>
      <c r="B15" s="651"/>
      <c r="C15" s="552"/>
      <c r="D15" s="629"/>
      <c r="E15" s="650"/>
      <c r="F15" s="516"/>
      <c r="G15" s="629"/>
      <c r="H15" s="501"/>
      <c r="I15" s="652"/>
      <c r="J15" s="653"/>
    </row>
    <row r="16" spans="1:10" s="654" customFormat="1" ht="60">
      <c r="A16" s="620">
        <f>A14+1</f>
        <v>4</v>
      </c>
      <c r="B16" s="646" t="s">
        <v>384</v>
      </c>
      <c r="C16" s="632" t="s">
        <v>36</v>
      </c>
      <c r="D16" s="655">
        <v>4</v>
      </c>
      <c r="E16" s="558"/>
      <c r="F16" s="516" t="str">
        <f>IF((D16*E16)=0," ",(D16*E16))</f>
        <v> </v>
      </c>
      <c r="G16" s="656"/>
      <c r="H16" s="501"/>
      <c r="I16" s="652"/>
      <c r="J16" s="653"/>
    </row>
    <row r="17" spans="1:10" s="659" customFormat="1" ht="12.75" customHeight="1">
      <c r="A17" s="552"/>
      <c r="B17" s="651"/>
      <c r="C17" s="552"/>
      <c r="D17" s="629"/>
      <c r="E17" s="650"/>
      <c r="F17" s="516"/>
      <c r="G17" s="629"/>
      <c r="H17" s="501"/>
      <c r="I17" s="657"/>
      <c r="J17" s="658"/>
    </row>
    <row r="18" spans="1:10" s="659" customFormat="1" ht="60">
      <c r="A18" s="620">
        <f>A16+1</f>
        <v>5</v>
      </c>
      <c r="B18" s="560" t="s">
        <v>372</v>
      </c>
      <c r="C18" s="544"/>
      <c r="D18" s="623"/>
      <c r="E18" s="650"/>
      <c r="F18" s="516"/>
      <c r="G18" s="623"/>
      <c r="H18" s="501"/>
      <c r="I18" s="657"/>
      <c r="J18" s="658"/>
    </row>
    <row r="19" spans="1:10" s="659" customFormat="1" ht="12.75" customHeight="1">
      <c r="A19" s="620"/>
      <c r="B19" s="560"/>
      <c r="C19" s="544"/>
      <c r="D19" s="623"/>
      <c r="E19" s="650"/>
      <c r="F19" s="516"/>
      <c r="G19" s="623"/>
      <c r="H19" s="501"/>
      <c r="I19" s="657"/>
      <c r="J19" s="658"/>
    </row>
    <row r="20" spans="1:11" s="660" customFormat="1" ht="15.75">
      <c r="A20" s="620"/>
      <c r="B20" s="560" t="s">
        <v>385</v>
      </c>
      <c r="C20" s="544" t="s">
        <v>329</v>
      </c>
      <c r="D20" s="623">
        <v>39</v>
      </c>
      <c r="E20" s="558"/>
      <c r="F20" s="516" t="str">
        <f>IF((D20*E20)=0," ",(D20*E20))</f>
        <v> </v>
      </c>
      <c r="G20" s="623"/>
      <c r="H20" s="501"/>
      <c r="J20" s="661"/>
      <c r="K20" s="661"/>
    </row>
    <row r="21" spans="1:12" s="555" customFormat="1" ht="12.75">
      <c r="A21" s="627"/>
      <c r="B21" s="628"/>
      <c r="C21" s="552"/>
      <c r="D21" s="629"/>
      <c r="E21" s="650"/>
      <c r="F21" s="516"/>
      <c r="G21" s="629"/>
      <c r="H21" s="501"/>
      <c r="I21" s="559"/>
      <c r="J21" s="559"/>
      <c r="K21" s="559"/>
      <c r="L21" s="559"/>
    </row>
    <row r="22" spans="1:12" s="551" customFormat="1" ht="108">
      <c r="A22" s="536">
        <f>A18+1</f>
        <v>6</v>
      </c>
      <c r="B22" s="630" t="s">
        <v>386</v>
      </c>
      <c r="C22" s="544" t="s">
        <v>105</v>
      </c>
      <c r="D22" s="623">
        <v>3</v>
      </c>
      <c r="E22" s="558"/>
      <c r="F22" s="516" t="str">
        <f>IF((D22*E22)=0," ",(D22*E22))</f>
        <v> </v>
      </c>
      <c r="G22" s="623"/>
      <c r="H22" s="501"/>
      <c r="I22" s="559"/>
      <c r="J22" s="559"/>
      <c r="K22" s="559"/>
      <c r="L22" s="559"/>
    </row>
    <row r="23" spans="1:12" s="551" customFormat="1" ht="48">
      <c r="A23" s="536"/>
      <c r="B23" s="630" t="s">
        <v>387</v>
      </c>
      <c r="C23" s="544"/>
      <c r="D23" s="623"/>
      <c r="E23" s="630"/>
      <c r="F23" s="516"/>
      <c r="G23" s="623"/>
      <c r="H23" s="501"/>
      <c r="I23" s="559"/>
      <c r="J23" s="559"/>
      <c r="K23" s="559"/>
      <c r="L23" s="559"/>
    </row>
    <row r="24" spans="1:11" s="663" customFormat="1" ht="12.75" customHeight="1">
      <c r="A24" s="620"/>
      <c r="B24" s="646"/>
      <c r="C24" s="544"/>
      <c r="D24" s="623"/>
      <c r="E24" s="662"/>
      <c r="F24" s="516"/>
      <c r="G24" s="623"/>
      <c r="H24" s="501"/>
      <c r="J24" s="664"/>
      <c r="K24" s="665"/>
    </row>
    <row r="25" spans="1:11" s="666" customFormat="1" ht="36">
      <c r="A25" s="620">
        <f>A22+1</f>
        <v>7</v>
      </c>
      <c r="B25" s="630" t="s">
        <v>388</v>
      </c>
      <c r="C25" s="632" t="s">
        <v>35</v>
      </c>
      <c r="D25" s="655">
        <v>1</v>
      </c>
      <c r="E25" s="558"/>
      <c r="F25" s="516" t="str">
        <f>IF((D25*E25)=0," ",(D25*E25))</f>
        <v> </v>
      </c>
      <c r="G25" s="656"/>
      <c r="H25" s="501"/>
      <c r="J25" s="661"/>
      <c r="K25" s="661"/>
    </row>
    <row r="26" spans="1:11" s="666" customFormat="1" ht="12.75" customHeight="1">
      <c r="A26" s="552"/>
      <c r="B26" s="651"/>
      <c r="C26" s="552"/>
      <c r="D26" s="629"/>
      <c r="E26" s="650"/>
      <c r="F26" s="516"/>
      <c r="G26" s="629"/>
      <c r="H26" s="501"/>
      <c r="J26" s="661"/>
      <c r="K26" s="661"/>
    </row>
    <row r="27" spans="1:8" s="531" customFormat="1" ht="36">
      <c r="A27" s="620">
        <f>A25+1</f>
        <v>8</v>
      </c>
      <c r="B27" s="644" t="s">
        <v>378</v>
      </c>
      <c r="C27" s="544" t="s">
        <v>36</v>
      </c>
      <c r="D27" s="623">
        <v>14</v>
      </c>
      <c r="E27" s="558"/>
      <c r="F27" s="516" t="str">
        <f>IF((D27*E27)=0," ",(D27*E27))</f>
        <v> </v>
      </c>
      <c r="G27" s="623"/>
      <c r="H27" s="501"/>
    </row>
    <row r="28" spans="1:8" s="531" customFormat="1" ht="12.75" customHeight="1">
      <c r="A28" s="552"/>
      <c r="B28" s="651"/>
      <c r="C28" s="552"/>
      <c r="D28" s="629"/>
      <c r="E28" s="650"/>
      <c r="F28" s="516"/>
      <c r="G28" s="629"/>
      <c r="H28" s="501"/>
    </row>
    <row r="29" spans="1:8" s="531" customFormat="1" ht="84">
      <c r="A29" s="620">
        <f>1+A27</f>
        <v>9</v>
      </c>
      <c r="B29" s="560" t="s">
        <v>389</v>
      </c>
      <c r="C29" s="544" t="s">
        <v>35</v>
      </c>
      <c r="D29" s="623">
        <v>1</v>
      </c>
      <c r="E29" s="558"/>
      <c r="F29" s="516" t="str">
        <f>IF((D29*E29)=0," ",(D29*E29))</f>
        <v> </v>
      </c>
      <c r="G29" s="623"/>
      <c r="H29" s="501"/>
    </row>
    <row r="30" spans="1:8" s="531" customFormat="1" ht="12.75" customHeight="1">
      <c r="A30" s="552"/>
      <c r="B30" s="651"/>
      <c r="C30" s="552"/>
      <c r="D30" s="629"/>
      <c r="E30" s="650"/>
      <c r="F30" s="516"/>
      <c r="G30" s="629"/>
      <c r="H30" s="501"/>
    </row>
    <row r="31" spans="1:8" s="531" customFormat="1" ht="84">
      <c r="A31" s="620">
        <f>1+A29</f>
        <v>10</v>
      </c>
      <c r="B31" s="560" t="s">
        <v>380</v>
      </c>
      <c r="C31" s="641" t="s">
        <v>36</v>
      </c>
      <c r="D31" s="623">
        <v>4</v>
      </c>
      <c r="E31" s="558"/>
      <c r="F31" s="516" t="str">
        <f>IF((D31*E31)=0," ",(D31*E31))</f>
        <v> </v>
      </c>
      <c r="G31" s="623"/>
      <c r="H31" s="501"/>
    </row>
    <row r="32" spans="1:8" s="531" customFormat="1" ht="12.75" customHeight="1">
      <c r="A32" s="620"/>
      <c r="B32" s="560"/>
      <c r="C32" s="641"/>
      <c r="D32" s="623"/>
      <c r="E32" s="650"/>
      <c r="F32" s="501"/>
      <c r="G32" s="623"/>
      <c r="H32" s="501"/>
    </row>
    <row r="33" spans="1:8" s="531" customFormat="1" ht="24">
      <c r="A33" s="620">
        <f>A31+1</f>
        <v>11</v>
      </c>
      <c r="B33" s="560" t="s">
        <v>381</v>
      </c>
      <c r="C33" s="621" t="s">
        <v>329</v>
      </c>
      <c r="D33" s="564">
        <v>2</v>
      </c>
      <c r="E33" s="558"/>
      <c r="F33" s="516" t="str">
        <f>IF((D33*E33)=0," ",(D33*E33))</f>
        <v> </v>
      </c>
      <c r="G33" s="564"/>
      <c r="H33" s="501"/>
    </row>
    <row r="34" spans="1:8" s="531" customFormat="1" ht="12.75" thickBot="1">
      <c r="A34" s="620"/>
      <c r="B34" s="560"/>
      <c r="C34" s="621"/>
      <c r="D34" s="564"/>
      <c r="E34" s="622"/>
      <c r="F34" s="516"/>
      <c r="G34" s="564"/>
      <c r="H34" s="501"/>
    </row>
    <row r="35" spans="1:13" s="612" customFormat="1" ht="30" customHeight="1" thickBot="1" thickTop="1">
      <c r="A35" s="605"/>
      <c r="B35" s="606" t="str">
        <f>+CONCATENATE("REKAPITULACIJA - ",B8)</f>
        <v>REKAPITULACIJA - 3a. TK KAB. KANALIZACIJA - križišče</v>
      </c>
      <c r="C35" s="607"/>
      <c r="D35" s="608"/>
      <c r="E35" s="609"/>
      <c r="F35" s="610">
        <f>SUM(F9:F34)</f>
        <v>0</v>
      </c>
      <c r="G35" s="611"/>
      <c r="H35" s="501"/>
      <c r="J35" s="613"/>
      <c r="K35" s="614"/>
      <c r="L35" s="614"/>
      <c r="M35" s="614"/>
    </row>
    <row r="36" ht="12.7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savaprojekt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vinko</dc:creator>
  <cp:keywords/>
  <dc:description/>
  <cp:lastModifiedBy>Mateja Hotko</cp:lastModifiedBy>
  <cp:lastPrinted>2015-05-04T08:39:48Z</cp:lastPrinted>
  <dcterms:created xsi:type="dcterms:W3CDTF">2000-06-09T14:07:04Z</dcterms:created>
  <dcterms:modified xsi:type="dcterms:W3CDTF">2015-05-04T09:14:35Z</dcterms:modified>
  <cp:category/>
  <cp:version/>
  <cp:contentType/>
  <cp:contentStatus/>
</cp:coreProperties>
</file>