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16380" windowHeight="7410" tabRatio="502" activeTab="1"/>
  </bookViews>
  <sheets>
    <sheet name="skupna rekapitulacija" sheetId="1" r:id="rId1"/>
    <sheet name="Rekapitulacija" sheetId="2" r:id="rId2"/>
    <sheet name="Gradbena dela" sheetId="3" r:id="rId3"/>
    <sheet name="Obrtniška dela" sheetId="4" r:id="rId4"/>
  </sheets>
  <externalReferences>
    <externalReference r:id="rId7"/>
  </externalReferences>
  <definedNames>
    <definedName name="Excel_BuiltIn_Print_Area_2">#REF!</definedName>
    <definedName name="Excel_BuiltIn_Print_Area_2_1">'Gradbena dela'!$A$1:$D$64663</definedName>
    <definedName name="Excel_BuiltIn_Print_Area_3_1">'Obrtniška dela'!$A$1:$D$64628</definedName>
    <definedName name="_xlnm.Print_Area" localSheetId="3">'Obrtniška dela'!$A$1:$J$134</definedName>
    <definedName name="_xlnm.Print_Area" localSheetId="1">'Rekapitulacija'!$A$1:$E$27</definedName>
    <definedName name="_xlnm.Print_Area" localSheetId="0">'skupna rekapitulacija'!$A$1:$F$37</definedName>
  </definedNames>
  <calcPr fullCalcOnLoad="1"/>
</workbook>
</file>

<file path=xl/sharedStrings.xml><?xml version="1.0" encoding="utf-8"?>
<sst xmlns="http://schemas.openxmlformats.org/spreadsheetml/2006/main" count="241" uniqueCount="184">
  <si>
    <t>R E K A P I T U L A C I J A</t>
  </si>
  <si>
    <t>GRADBENO OBRTNIŠKA DELA</t>
  </si>
  <si>
    <t>A</t>
  </si>
  <si>
    <t>GRADBENA DELA</t>
  </si>
  <si>
    <t>I</t>
  </si>
  <si>
    <t>II</t>
  </si>
  <si>
    <t>III</t>
  </si>
  <si>
    <t>SKUPAJ:</t>
  </si>
  <si>
    <t>B</t>
  </si>
  <si>
    <t>OBRTNIŠKA DELA</t>
  </si>
  <si>
    <t>I.</t>
  </si>
  <si>
    <t>Pripravljalna dela</t>
  </si>
  <si>
    <t>1.</t>
  </si>
  <si>
    <t>kpl.</t>
  </si>
  <si>
    <t>1.1</t>
  </si>
  <si>
    <t>1.2</t>
  </si>
  <si>
    <t>Skupaj pripravljalna dela:</t>
  </si>
  <si>
    <t>II.</t>
  </si>
  <si>
    <t xml:space="preserve">Rušitvena dela </t>
  </si>
  <si>
    <t>SPLOŠNO</t>
  </si>
  <si>
    <t>Vse odpadke je potrebno oddati zbiralcu gradbenih odpadkov, ki v skladu s predpisi kot dejavnost opravlja zbiranje gradbenih odpadkov. Zbiralec gradbenih odpadkov lahko opravlja dejavnost, ko pridobi dovoljenje ministrstva, pristojnega za varstvo okolja.</t>
  </si>
  <si>
    <t>Izvajalec mora za vse odpadke, ki nastanejo kot posledica rušitev voditi evidenčne liste o odvozu pooblaščenemu zbiralcu.</t>
  </si>
  <si>
    <t xml:space="preserve">1. </t>
  </si>
  <si>
    <t>2.</t>
  </si>
  <si>
    <t>m</t>
  </si>
  <si>
    <t>2</t>
  </si>
  <si>
    <t>3.</t>
  </si>
  <si>
    <t>kom</t>
  </si>
  <si>
    <t>4.</t>
  </si>
  <si>
    <t>10.</t>
  </si>
  <si>
    <t>Skupaj rušitvena dela:</t>
  </si>
  <si>
    <t>III.</t>
  </si>
  <si>
    <t>5.</t>
  </si>
  <si>
    <t>6.</t>
  </si>
  <si>
    <t>7.</t>
  </si>
  <si>
    <t>8.</t>
  </si>
  <si>
    <t>9.</t>
  </si>
  <si>
    <t>Kleparska dela</t>
  </si>
  <si>
    <t>Skupaj kleparska dela:</t>
  </si>
  <si>
    <t>Mizarska dela</t>
  </si>
  <si>
    <t>Izvajalec mora izvajati dela skladno z Uredbo o ravnanju z odpadki, ki nastanejo pri gradbenih delih.</t>
  </si>
  <si>
    <t xml:space="preserve">VSE SKUPAJ    </t>
  </si>
  <si>
    <r>
      <t>Obračun: po m</t>
    </r>
    <r>
      <rPr>
        <vertAlign val="superscript"/>
        <sz val="10"/>
        <rFont val="Arial CE"/>
        <family val="0"/>
      </rPr>
      <t>2</t>
    </r>
    <r>
      <rPr>
        <sz val="10"/>
        <rFont val="Arial CE"/>
        <family val="2"/>
      </rPr>
      <t xml:space="preserve"> odbitega ometa</t>
    </r>
  </si>
  <si>
    <t>Demontaža obstoječih lesenih oken in vrat, z nakladanjem in odvozom v javno deponijo, vključno s plačilom ustrezne pristojbine.</t>
  </si>
  <si>
    <t>Razno</t>
  </si>
  <si>
    <t xml:space="preserve">Finalno čiščenje celotnega objekta  po končanih finalnih delih, čišenje oken, vrat, tal in vgrajene opreme.  </t>
  </si>
  <si>
    <t>Skupaj razno :</t>
  </si>
  <si>
    <r>
      <t xml:space="preserve">Stiki med ploščami se obdelajo v </t>
    </r>
    <r>
      <rPr>
        <b/>
        <sz val="10"/>
        <rFont val="Arial CE"/>
        <family val="2"/>
      </rPr>
      <t>Q3</t>
    </r>
    <r>
      <rPr>
        <sz val="10"/>
        <rFont val="Arial CE"/>
        <family val="2"/>
      </rPr>
      <t xml:space="preserve"> – nadstandardni kakovosti. Obsega standardno fugiranje (Q2) in široko fugiranje stikov in tankoslojno kitanje celotne površine plošče v debelini 2 mm. Vse navedeno zajeti v ceni na enoto.  </t>
    </r>
  </si>
  <si>
    <t>ur</t>
  </si>
  <si>
    <t>X.</t>
  </si>
  <si>
    <t>Odbijanje obstoječega notranjega ometa,  z nakladanjem in odvozom v javno deponijo, vključno s plačilom ustrezne pristojbine (upoštevati tudi obrobe okoli oken).</t>
  </si>
  <si>
    <t>GRADBENO OBRTINŠKA DELA</t>
  </si>
  <si>
    <t>NEPREDVIDENA DELA</t>
  </si>
  <si>
    <t>Ureditev gradbišča skladno z  varnostnim načrtom, ki obsega naslednja dela:</t>
  </si>
  <si>
    <t>ograditev območja gradbišča</t>
  </si>
  <si>
    <t>postavitev protišprašne zapore</t>
  </si>
  <si>
    <t>1.3</t>
  </si>
  <si>
    <t>gradbiščni el. priključek skupaj z ozemlitvijo in meritvami</t>
  </si>
  <si>
    <t>1.4</t>
  </si>
  <si>
    <t>omarica prve pomoči</t>
  </si>
  <si>
    <t>1.5</t>
  </si>
  <si>
    <t>gasilnik</t>
  </si>
  <si>
    <t>1.6</t>
  </si>
  <si>
    <t>Postavitev kemičnega WC-ja na gradbišču</t>
  </si>
  <si>
    <t>1.7</t>
  </si>
  <si>
    <t>Dobava in namestitev varnnostnih znakov in opozorilnih tabel po zahtevah varnostnega načrta in koordinatorja.</t>
  </si>
  <si>
    <t>1.8</t>
  </si>
  <si>
    <t>Postavitev table za označitev gradbišča</t>
  </si>
  <si>
    <t>ENERGETSKA SANACIJA OBJEKTA</t>
  </si>
  <si>
    <t>11.</t>
  </si>
  <si>
    <t>Za vsa mizarska dela je v ceni zajeta izdelava in montaža gotovih izdelkov (z okovjem in zasteklitvijo), z izdelavo izmer na objektu pred deli, vsem potrebnim materialom, pomožnimi deli in transportom. Opis in izdelava izdelkov po shemi oken in vrat</t>
  </si>
  <si>
    <t>ZUNANJA VRATA</t>
  </si>
  <si>
    <t>Dobava in montaža vrat iz masivnega lesa (hrast), okvirji in lesena polnila profilirani, kasetirani (če ni navedeno drugače – npr. podboj gladek)</t>
  </si>
  <si>
    <t>Obdelava: osn. Premaz, lak lazura 2x – barvo, detajle obdelave in opreme uskladiti s projektantom okovje stilsko – tipsko iz medenine (ali kovano, če je navedeno) cilindrična ključavnice.</t>
  </si>
  <si>
    <t xml:space="preserve">OKNA   </t>
  </si>
  <si>
    <t>(če je v shemi navedena drugačna zasteklitev se izvede skladno z  opisom iz sheme)</t>
  </si>
  <si>
    <t>tehnične zahteve za okna in vrata:</t>
  </si>
  <si>
    <t>Zahteve pravilnika o zaščiti stavb pred vlago :</t>
  </si>
  <si>
    <r>
      <t xml:space="preserve">· </t>
    </r>
    <r>
      <rPr>
        <sz val="10"/>
        <rFont val="Arial"/>
        <family val="2"/>
      </rPr>
      <t xml:space="preserve">zaščita pred atmosferskimi padavinami po SIST EN 12208 morajo okna in vrata ustrezati razredu 9A 
</t>
    </r>
    <r>
      <rPr>
        <sz val="12"/>
        <rFont val="Symbol"/>
        <family val="1"/>
      </rPr>
      <t xml:space="preserve">· </t>
    </r>
    <r>
      <rPr>
        <sz val="10"/>
        <rFont val="Arial"/>
        <family val="2"/>
      </rPr>
      <t>vodotesnost mora biti izmerjena skladno sSIST EN 1027</t>
    </r>
  </si>
  <si>
    <t>Zahteve pravilnika o učinkoviti rabi energije v stabah:</t>
  </si>
  <si>
    <r>
      <t xml:space="preserve">· </t>
    </r>
    <r>
      <rPr>
        <sz val="10"/>
        <rFont val="Arial"/>
        <family val="2"/>
      </rPr>
      <t>skladnost s standardom SIST EN 12207 (vsaj razred 3)</t>
    </r>
  </si>
  <si>
    <t>Kljuke in okovje Alu kvalitete.</t>
  </si>
  <si>
    <t>Okna se vgradijo po sisitemu RAL (zrakotesna izvedba) kot npr sistem illbruck i3, vgradnja po navodilih dobavitelja sistema .</t>
  </si>
  <si>
    <r>
      <t>Zasteklitev s troslojnim izolacijskim steklom polnjenim s plinom; 4 + 12 + 4 + 12 + 4, Ug = 0,5 W/m</t>
    </r>
    <r>
      <rPr>
        <vertAlign val="superscript"/>
        <sz val="10"/>
        <rFont val="Arial CE"/>
        <family val="2"/>
      </rPr>
      <t>2</t>
    </r>
    <r>
      <rPr>
        <sz val="10"/>
        <rFont val="Arial CE"/>
        <family val="2"/>
      </rPr>
      <t xml:space="preserve">K, PVC distančnik TGI med stekli. </t>
    </r>
  </si>
  <si>
    <t>12.</t>
  </si>
  <si>
    <t>13.</t>
  </si>
  <si>
    <t>14.</t>
  </si>
  <si>
    <t>15.</t>
  </si>
  <si>
    <t>16.</t>
  </si>
  <si>
    <t>17.</t>
  </si>
  <si>
    <t>18.</t>
  </si>
  <si>
    <t>19.</t>
  </si>
  <si>
    <t>20.</t>
  </si>
  <si>
    <t>21.</t>
  </si>
  <si>
    <t>22.</t>
  </si>
  <si>
    <t>23.</t>
  </si>
  <si>
    <t>24.</t>
  </si>
  <si>
    <t>25.</t>
  </si>
  <si>
    <t>26.</t>
  </si>
  <si>
    <t>27.</t>
  </si>
  <si>
    <t>28.</t>
  </si>
  <si>
    <t>29.</t>
  </si>
  <si>
    <t>30.</t>
  </si>
  <si>
    <t>31.</t>
  </si>
  <si>
    <t>32.</t>
  </si>
  <si>
    <t>mprojekt</t>
  </si>
  <si>
    <t>projektiranje, nadzor, svetovanje, Matjaž Avšič s.p.</t>
  </si>
  <si>
    <t>Krška vas 7d, 8262 Krška vas</t>
  </si>
  <si>
    <t>Mobitel: +386 41 382 170</t>
  </si>
  <si>
    <r>
      <t xml:space="preserve">Štiridelno okno </t>
    </r>
    <r>
      <rPr>
        <b/>
        <sz val="10"/>
        <rFont val="Arial CE"/>
        <family val="2"/>
      </rPr>
      <t>O1</t>
    </r>
    <r>
      <rPr>
        <sz val="10"/>
        <rFont val="Arial CE"/>
        <family val="2"/>
      </rPr>
      <t xml:space="preserve"> dim 150/200, Delitev in odpiranje po shemah.</t>
    </r>
  </si>
  <si>
    <r>
      <t xml:space="preserve">Štiridelno okno </t>
    </r>
    <r>
      <rPr>
        <b/>
        <sz val="10"/>
        <rFont val="Arial CE"/>
        <family val="2"/>
      </rPr>
      <t>O2</t>
    </r>
    <r>
      <rPr>
        <sz val="10"/>
        <rFont val="Arial CE"/>
        <family val="2"/>
      </rPr>
      <t xml:space="preserve"> dim 130/200, Delitev in odpiranje po shemah.</t>
    </r>
  </si>
  <si>
    <r>
      <t xml:space="preserve">Štiridelno okno </t>
    </r>
    <r>
      <rPr>
        <b/>
        <sz val="10"/>
        <rFont val="Arial CE"/>
        <family val="2"/>
      </rPr>
      <t>O3</t>
    </r>
    <r>
      <rPr>
        <sz val="10"/>
        <rFont val="Arial CE"/>
        <family val="2"/>
      </rPr>
      <t xml:space="preserve"> dim 122/200, Delitev in odpiranje po shemah.</t>
    </r>
  </si>
  <si>
    <r>
      <t xml:space="preserve">Štiridelno okno </t>
    </r>
    <r>
      <rPr>
        <b/>
        <sz val="10"/>
        <rFont val="Arial CE"/>
        <family val="2"/>
      </rPr>
      <t>O4</t>
    </r>
    <r>
      <rPr>
        <sz val="10"/>
        <rFont val="Arial CE"/>
        <family val="2"/>
      </rPr>
      <t xml:space="preserve"> dim 270/200, Delitev in odpiranje po shemah.</t>
    </r>
  </si>
  <si>
    <r>
      <t xml:space="preserve">Enodelno okno </t>
    </r>
    <r>
      <rPr>
        <b/>
        <sz val="10"/>
        <rFont val="Arial CE"/>
        <family val="2"/>
      </rPr>
      <t>O5</t>
    </r>
    <r>
      <rPr>
        <sz val="10"/>
        <rFont val="Arial CE"/>
        <family val="2"/>
      </rPr>
      <t xml:space="preserve"> dim 82/106, Delitev in odpiranje po shemah.</t>
    </r>
  </si>
  <si>
    <r>
      <t xml:space="preserve">Dvodelno okno </t>
    </r>
    <r>
      <rPr>
        <b/>
        <sz val="10"/>
        <rFont val="Arial CE"/>
        <family val="2"/>
      </rPr>
      <t>O7</t>
    </r>
    <r>
      <rPr>
        <sz val="10"/>
        <rFont val="Arial CE"/>
        <family val="2"/>
      </rPr>
      <t xml:space="preserve"> dim 130/95, Delitev in odpiranje po shemah.</t>
    </r>
  </si>
  <si>
    <r>
      <t xml:space="preserve">Štiridelno okno </t>
    </r>
    <r>
      <rPr>
        <b/>
        <sz val="10"/>
        <rFont val="Arial CE"/>
        <family val="2"/>
      </rPr>
      <t>O8</t>
    </r>
    <r>
      <rPr>
        <sz val="10"/>
        <rFont val="Arial CE"/>
        <family val="2"/>
      </rPr>
      <t xml:space="preserve"> dim 140/200, Delitev in odpiranje po shemah.</t>
    </r>
  </si>
  <si>
    <r>
      <t xml:space="preserve">Štiridelno okno </t>
    </r>
    <r>
      <rPr>
        <b/>
        <sz val="10"/>
        <rFont val="Arial CE"/>
        <family val="2"/>
      </rPr>
      <t>O9</t>
    </r>
    <r>
      <rPr>
        <sz val="10"/>
        <rFont val="Arial CE"/>
        <family val="2"/>
      </rPr>
      <t xml:space="preserve"> dim 170/200, Delitev in odpiranje po shemah.</t>
    </r>
  </si>
  <si>
    <r>
      <t xml:space="preserve">Enodelno okno </t>
    </r>
    <r>
      <rPr>
        <b/>
        <sz val="10"/>
        <rFont val="Arial CE"/>
        <family val="2"/>
      </rPr>
      <t>O10</t>
    </r>
    <r>
      <rPr>
        <sz val="10"/>
        <rFont val="Arial CE"/>
        <family val="2"/>
      </rPr>
      <t xml:space="preserve"> dim 115/273, Delitev in odpiranje po shemah.</t>
    </r>
  </si>
  <si>
    <r>
      <t xml:space="preserve">Štiridelno okno </t>
    </r>
    <r>
      <rPr>
        <b/>
        <sz val="10"/>
        <rFont val="Arial CE"/>
        <family val="2"/>
      </rPr>
      <t>O11</t>
    </r>
    <r>
      <rPr>
        <sz val="10"/>
        <rFont val="Arial CE"/>
        <family val="2"/>
      </rPr>
      <t xml:space="preserve"> dim 95/160, Delitev in odpiranje po shemah.</t>
    </r>
  </si>
  <si>
    <r>
      <t xml:space="preserve">Dvodelno okno </t>
    </r>
    <r>
      <rPr>
        <b/>
        <sz val="10"/>
        <rFont val="Arial CE"/>
        <family val="2"/>
      </rPr>
      <t>O12</t>
    </r>
    <r>
      <rPr>
        <sz val="10"/>
        <rFont val="Arial CE"/>
        <family val="2"/>
      </rPr>
      <t xml:space="preserve"> dim 130/125, Delitev in odpiranje po shemah.</t>
    </r>
  </si>
  <si>
    <r>
      <t xml:space="preserve">Štiridelno okno </t>
    </r>
    <r>
      <rPr>
        <b/>
        <sz val="10"/>
        <rFont val="Arial CE"/>
        <family val="2"/>
      </rPr>
      <t>O13</t>
    </r>
    <r>
      <rPr>
        <sz val="10"/>
        <rFont val="Arial CE"/>
        <family val="2"/>
      </rPr>
      <t xml:space="preserve"> dim 195/200, Delitev in odpiranje po shemah.</t>
    </r>
  </si>
  <si>
    <r>
      <t xml:space="preserve">Dvodelno okno </t>
    </r>
    <r>
      <rPr>
        <b/>
        <sz val="10"/>
        <rFont val="Arial CE"/>
        <family val="2"/>
      </rPr>
      <t>O15</t>
    </r>
    <r>
      <rPr>
        <sz val="10"/>
        <rFont val="Arial CE"/>
        <family val="2"/>
      </rPr>
      <t xml:space="preserve"> dim 150/185, Delitev in odpiranje po shemah.</t>
    </r>
  </si>
  <si>
    <r>
      <t xml:space="preserve">Štiridelno okno </t>
    </r>
    <r>
      <rPr>
        <b/>
        <sz val="10"/>
        <rFont val="Arial CE"/>
        <family val="2"/>
      </rPr>
      <t>O16</t>
    </r>
    <r>
      <rPr>
        <sz val="10"/>
        <rFont val="Arial CE"/>
        <family val="2"/>
      </rPr>
      <t xml:space="preserve"> dim 130/185, Delitev in odpiranje po shemah.</t>
    </r>
  </si>
  <si>
    <r>
      <t xml:space="preserve">Štiridelno okno </t>
    </r>
    <r>
      <rPr>
        <b/>
        <sz val="10"/>
        <rFont val="Arial CE"/>
        <family val="2"/>
      </rPr>
      <t>O17</t>
    </r>
    <r>
      <rPr>
        <sz val="10"/>
        <rFont val="Arial CE"/>
        <family val="2"/>
      </rPr>
      <t xml:space="preserve"> dim 134/170, Delitev in odpiranje po shemah.</t>
    </r>
  </si>
  <si>
    <r>
      <t xml:space="preserve">Štiridelno okno </t>
    </r>
    <r>
      <rPr>
        <b/>
        <sz val="10"/>
        <rFont val="Arial CE"/>
        <family val="2"/>
      </rPr>
      <t>O18</t>
    </r>
    <r>
      <rPr>
        <sz val="10"/>
        <rFont val="Arial CE"/>
        <family val="2"/>
      </rPr>
      <t xml:space="preserve"> dim 154/170, Delitev in odpiranje po shemah.</t>
    </r>
  </si>
  <si>
    <r>
      <t xml:space="preserve">Dvodelno okno </t>
    </r>
    <r>
      <rPr>
        <b/>
        <sz val="10"/>
        <rFont val="Arial CE"/>
        <family val="2"/>
      </rPr>
      <t>O19</t>
    </r>
    <r>
      <rPr>
        <sz val="10"/>
        <rFont val="Arial CE"/>
        <family val="2"/>
      </rPr>
      <t xml:space="preserve"> dim 154/105, Delitev in odpiranje po shemah.</t>
    </r>
  </si>
  <si>
    <r>
      <t xml:space="preserve">Štiridelno okno </t>
    </r>
    <r>
      <rPr>
        <b/>
        <sz val="10"/>
        <rFont val="Arial CE"/>
        <family val="2"/>
      </rPr>
      <t>O20</t>
    </r>
    <r>
      <rPr>
        <sz val="10"/>
        <rFont val="Arial CE"/>
        <family val="2"/>
      </rPr>
      <t xml:space="preserve"> dim 126/170, Delitev in odpiranje po shemah.</t>
    </r>
  </si>
  <si>
    <r>
      <t xml:space="preserve">Dvodelno okno </t>
    </r>
    <r>
      <rPr>
        <b/>
        <sz val="10"/>
        <rFont val="Arial CE"/>
        <family val="2"/>
      </rPr>
      <t>O21</t>
    </r>
    <r>
      <rPr>
        <sz val="10"/>
        <rFont val="Arial CE"/>
        <family val="2"/>
      </rPr>
      <t xml:space="preserve"> dim 130/95, Delitev in odpiranje po shemah.</t>
    </r>
  </si>
  <si>
    <r>
      <t xml:space="preserve">Dvodelno okno </t>
    </r>
    <r>
      <rPr>
        <b/>
        <sz val="10"/>
        <rFont val="Arial CE"/>
        <family val="2"/>
      </rPr>
      <t>O22</t>
    </r>
    <r>
      <rPr>
        <sz val="10"/>
        <rFont val="Arial CE"/>
        <family val="2"/>
      </rPr>
      <t xml:space="preserve"> dim 150/95, Delitev in odpiranje po shemah.</t>
    </r>
  </si>
  <si>
    <r>
      <t xml:space="preserve">Dvodelno okno </t>
    </r>
    <r>
      <rPr>
        <b/>
        <sz val="10"/>
        <rFont val="Arial CE"/>
        <family val="2"/>
      </rPr>
      <t>O23</t>
    </r>
    <r>
      <rPr>
        <sz val="10"/>
        <rFont val="Arial CE"/>
        <family val="2"/>
      </rPr>
      <t xml:space="preserve"> dim 150/170, Delitev in odpiranje po shemah.</t>
    </r>
  </si>
  <si>
    <r>
      <t xml:space="preserve">Enodelno okno </t>
    </r>
    <r>
      <rPr>
        <b/>
        <sz val="10"/>
        <rFont val="Arial CE"/>
        <family val="2"/>
      </rPr>
      <t>O24</t>
    </r>
    <r>
      <rPr>
        <sz val="10"/>
        <rFont val="Arial CE"/>
        <family val="2"/>
      </rPr>
      <t xml:space="preserve"> dim 80/100, Delitev in odpiranje po shemah.</t>
    </r>
  </si>
  <si>
    <r>
      <t xml:space="preserve">Enodelno okno </t>
    </r>
    <r>
      <rPr>
        <b/>
        <sz val="10"/>
        <rFont val="Arial CE"/>
        <family val="2"/>
      </rPr>
      <t>O25</t>
    </r>
    <r>
      <rPr>
        <sz val="10"/>
        <rFont val="Arial CE"/>
        <family val="2"/>
      </rPr>
      <t xml:space="preserve"> dim 70/95, Delitev in odpiranje po shemah.</t>
    </r>
  </si>
  <si>
    <r>
      <t xml:space="preserve">Enodelno okno </t>
    </r>
    <r>
      <rPr>
        <b/>
        <sz val="10"/>
        <rFont val="Arial CE"/>
        <family val="2"/>
      </rPr>
      <t>O26</t>
    </r>
    <r>
      <rPr>
        <sz val="10"/>
        <rFont val="Arial CE"/>
        <family val="2"/>
      </rPr>
      <t xml:space="preserve"> dim 70/70, Delitev in odpiranje po shemah.</t>
    </r>
  </si>
  <si>
    <t>Izdelava špalet po pomntaži oken.</t>
  </si>
  <si>
    <t>Premaz podllage z emulzijo.</t>
  </si>
  <si>
    <r>
      <t xml:space="preserve">Dobava in vgradnja kovinskega </t>
    </r>
    <r>
      <rPr>
        <b/>
        <sz val="10"/>
        <color indexed="8"/>
        <rFont val="Arial CE"/>
        <family val="0"/>
      </rPr>
      <t>ojačitvenega vogalnika.</t>
    </r>
  </si>
  <si>
    <t xml:space="preserve">Tesnenje stika med oknom in špaleto (zunaj), </t>
  </si>
  <si>
    <t xml:space="preserve">Na vsa okna se z notranje strani  ugradijo lesene police z kaširano topotno izolacijo iz ekstrudiranega polistirena, širine do 25 cm; (vse zgoraj navedeno upoštevati v ceni okna)   </t>
  </si>
  <si>
    <t>(popravilo špalet po končani montaži oken)</t>
  </si>
  <si>
    <t>Pleskanje notranjih špalet razvite širine do 50 cm  z disprzijsko barvo 2×, ton po izboru investitorja.</t>
  </si>
  <si>
    <t>Pleskanje zunanjih špalet razvite širine do 30 cm, z apneno barvo (ustreza ROFIX SESCO apnena barva); v ceni zajeti tudi pripravo podlage (struganje obstoječih nanosov barve)</t>
  </si>
  <si>
    <t xml:space="preserve">Čiščenje površine z odstranitvijo drobnih delcev. </t>
  </si>
  <si>
    <t xml:space="preserve">Vgradnja Z-PE polnilne vrvice, ki mora biti približno 30°debelejša, kot je širina spoja. Vgradna globina vgradnje mora biti takšna, da zagotovi dovolj visoko elastičnost tesnilnega materiala. </t>
  </si>
  <si>
    <t>Zaščita mesta tesnenja z trakom.</t>
  </si>
  <si>
    <t>Nanos praimerja in tesnenje z silikonom S 730.</t>
  </si>
  <si>
    <t>Pri formiranju cene na enoto upoštevati splošna določila navedena pri slikopleskarskih delih)</t>
  </si>
  <si>
    <t>33.</t>
  </si>
  <si>
    <t>34.</t>
  </si>
  <si>
    <t>Zidarska pomoč obrtnikom</t>
  </si>
  <si>
    <t>PK delavec</t>
  </si>
  <si>
    <t>KV delavec</t>
  </si>
  <si>
    <r>
      <t>okna in vrata vel. 0-2 m</t>
    </r>
    <r>
      <rPr>
        <vertAlign val="superscript"/>
        <sz val="10"/>
        <rFont val="Arial CE"/>
        <family val="2"/>
      </rPr>
      <t>2</t>
    </r>
  </si>
  <si>
    <r>
      <t>okna in vrata vel. 2-4 m</t>
    </r>
    <r>
      <rPr>
        <vertAlign val="superscript"/>
        <sz val="10"/>
        <rFont val="Arial CE"/>
        <family val="2"/>
      </rPr>
      <t>2</t>
    </r>
  </si>
  <si>
    <r>
      <t>okna in vrata vel. nad 4 m</t>
    </r>
    <r>
      <rPr>
        <vertAlign val="superscript"/>
        <sz val="10"/>
        <rFont val="Arial CE"/>
        <family val="2"/>
      </rPr>
      <t>2</t>
    </r>
  </si>
  <si>
    <t>X</t>
  </si>
  <si>
    <r>
      <t xml:space="preserve">Kompletna izdelava, dobava in montaža </t>
    </r>
    <r>
      <rPr>
        <b/>
        <sz val="10"/>
        <rFont val="Arial CE"/>
        <family val="2"/>
      </rPr>
      <t>police simsa</t>
    </r>
    <r>
      <rPr>
        <sz val="10"/>
        <rFont val="Arial CE"/>
        <family val="2"/>
      </rPr>
      <t xml:space="preserve"> iz Alu pločevine pločevine, debeline 1mm, r.š. do 30 cm; lepljene direktno na sims z ENKOLIT lepilom skladno z navodili dobavitelja.      </t>
    </r>
  </si>
  <si>
    <t xml:space="preserve">Okna so opremljena z notranjim senčilom "scren" rolo (kjer je to v shemi navedeno). </t>
  </si>
  <si>
    <r>
      <t xml:space="preserve">Dvodelno okno </t>
    </r>
    <r>
      <rPr>
        <b/>
        <sz val="10"/>
        <rFont val="Arial CE"/>
        <family val="2"/>
      </rPr>
      <t>O6</t>
    </r>
    <r>
      <rPr>
        <sz val="10"/>
        <rFont val="Arial CE"/>
        <family val="2"/>
      </rPr>
      <t xml:space="preserve"> dim 146/185, Delitev in odpiranje po shemah.</t>
    </r>
  </si>
  <si>
    <r>
      <t xml:space="preserve">Dvodelno okno </t>
    </r>
    <r>
      <rPr>
        <b/>
        <sz val="10"/>
        <rFont val="Arial CE"/>
        <family val="2"/>
      </rPr>
      <t>O14</t>
    </r>
    <r>
      <rPr>
        <sz val="10"/>
        <rFont val="Arial CE"/>
        <family val="2"/>
      </rPr>
      <t xml:space="preserve"> dim 130/145, Delitev in odpiranje po shemah.</t>
    </r>
  </si>
  <si>
    <r>
      <t xml:space="preserve">Enodelno okno </t>
    </r>
    <r>
      <rPr>
        <b/>
        <sz val="10"/>
        <rFont val="Arial CE"/>
        <family val="2"/>
      </rPr>
      <t>O27</t>
    </r>
    <r>
      <rPr>
        <sz val="10"/>
        <rFont val="Arial CE"/>
        <family val="2"/>
      </rPr>
      <t xml:space="preserve"> fi 70, Delitev in odpiranje po shemah.</t>
    </r>
  </si>
  <si>
    <t>(v ceni zajeti tudi oder)</t>
  </si>
  <si>
    <t>Demontaža obstoječih okenskih polic, z nakladanjem in odvozom v javno deponijo, vključno s plačilom ustrezne pristojbine.</t>
  </si>
  <si>
    <t>Demontaža kovinskih rešetk, peskanje, barvanje ter ponovna montaža.</t>
  </si>
  <si>
    <t>3.1</t>
  </si>
  <si>
    <t>3.2</t>
  </si>
  <si>
    <r>
      <t xml:space="preserve">Obloga špalet iz mavčnih plošč GKB DIN 18180, debelina plošč 12,5 mm, 
kot npr. termoplošča DIN 18184 Knauf InTherm z izolacijskim slojem iz EPS s toplotno prevodnostjo 
λ = 0,032 W/(mK), debelina izolacijskega sloja 40 mm, z integrirano parno zaporo.*
Na špaletah, dimenzije </t>
    </r>
    <r>
      <rPr>
        <b/>
        <sz val="10"/>
        <rFont val="Arial CE"/>
        <family val="0"/>
      </rPr>
      <t>160 × 50</t>
    </r>
    <r>
      <rPr>
        <sz val="10"/>
        <rFont val="Arial CE"/>
        <family val="2"/>
      </rPr>
      <t xml:space="preserve"> mm
zrakotesno po principu tankoslojne malte na ravni podlagi/
zrakotesno točkovno lepljenje z ometom na neravni podlagi do 20 mm/
zrakotesno z odrezki mavčnih plošč na neravni podlagi &gt; 20 mm *,
fugiranje mavčnih plošč v skladu z navodili št. 2 (IGG, december 2007)
Stike s sosednjimi gradbenimi elementi zafugirajte zrakotesno.
Izvedba v skladu s Knauf tehničnim listom W61.
Proizvod: Knauf suhi omet InTherm W631 ali enakovredno</t>
    </r>
  </si>
  <si>
    <t xml:space="preserve">Pri formiranju cene na enoto upoštevati splošna določila pri slikopleskarskih delih </t>
  </si>
  <si>
    <t xml:space="preserve">Izvajalec slikarskih del mora pred pričetkom dela  pregledati vse površine, ki bodo slikane in opozoriti izvajalca gradbenih del, da se odstranijo eventuelne pomanjkljivosti, ki jih je opazil in katere bi utegnile kvarno vplivati na brezhibno izvršitev in kvaliteto slikarskih del. Za slikarska dela se sme uporabiti le kvaliteten material priznanega izvora in kakovosti. Kvaliteta izvršenega dela mora biti brezhibna, Vse slikane površine morajo biti enakomerne, brez temnih ali svetlih lis, madežev, sledov po čopiču ali podobnih pomanjkljivosti. Barve oziroma barvne odtenke odobri projektant. Izvajalec mora na zahtevo projektanta napraviti brezplačne vzorce. Izvajalec slikarskih del mora strogo paziti na to, da s svojim delom ne poškoduje ali onesnaži izdelkov drugih izvajalcev, po potrebi mora le-te ustrezno zaščititi. Izlivanje barv,beleža in drugega slikarskega materiala v vodovodne ali straniščne školjke ni dovoljeno za škodo odgovarja izvajalec slikarskih del,prav tako odgovarja za škodo, ki bi nastala zaradi nepazljivosti ali malomarnega dela. Po izvršenem delu mora izvajalec slikarskih del odstraniti ves preostali material in odpadke ter očistiti prostore, ki so bili zaradi njegovih del onesnaženi. </t>
  </si>
  <si>
    <t>Zahtevan minimalna protihrupna zaščita okna je SSK 2; min 34 dB</t>
  </si>
  <si>
    <t>Končna ponudbena cena s popustom in z DDV</t>
  </si>
  <si>
    <t>Skupaj :</t>
  </si>
  <si>
    <t>Popust v %</t>
  </si>
  <si>
    <t>Skupaj s popustom:</t>
  </si>
  <si>
    <t>22 % DDV</t>
  </si>
  <si>
    <t>Zamenjava stavbnega pohištva na objektu CPB 18, Brežice</t>
  </si>
  <si>
    <t>Razna nepredvidena dela ki nastopijo med gradnjo pa jih v času izdelave projektne dokumentacije ni bilo možno predvideti in se jih izvede po naročilu nadzornega inženirja ter se jih vpiše v gradbeni dnevnik.</t>
  </si>
  <si>
    <t>5%( od 1 )</t>
  </si>
  <si>
    <t>V1 – 150/323 – Dvokrilna vrata zgoraj zaokrožena, iz masivnega lesa – macesen, krilo je profilirano, polno. Okovje – medenina, cilindrična ključavnica, kljuka iz medenine        Obdelava: oljeno. Glej sheme oken in vrat.</t>
  </si>
  <si>
    <t>V2 – 160/502 – Dvokrilna vrata zgoraj zaokrožena, iz masivnega lesa – macesen, krilo je profilirano, polno. Okovje – medenina, cilindrična ključavnica, kljuka iz medenine        Obdelava: oljeno. Glej sheme oken in vrat.</t>
  </si>
  <si>
    <t>V3 – 165/200 – Dvokrilna vrata zgoraj zaokrožena, iz masivnega lesa – macesen, krilo je profilirano, polno. Okovje – medenina, cilindrična ključavnica, kljuka iz medenine        Obdelava: oljeno. Glej sheme oken in vrat.</t>
  </si>
  <si>
    <t>V3 – 165/200 – Dvokrilna vrata zgoraj zaokrožena, iz masivnega lesa – macesen, krilo je profilirano, polno. Okovje – medenina, cilindrična ključavnica, kljuka iz medenine        Obdelava: oljeno. Glej sheme oken in vrat. Eletro vložek.</t>
  </si>
  <si>
    <t xml:space="preserve">Okna v kletni etaži z varnostno stopnjo RC2 (potrebno predložiti ustrezen sistemski certifikat) </t>
  </si>
  <si>
    <r>
      <t>Okna iz masivnega macesnovega lesa širine &gt; 90 mm. Okno je opremljeno s tremi tesnili, alu odkapnimi profili. Skupna izolativnost okenskega elementa Uw&lt;0,80 W/m</t>
    </r>
    <r>
      <rPr>
        <vertAlign val="superscript"/>
        <sz val="10"/>
        <rFont val="Arial CE"/>
        <family val="2"/>
      </rPr>
      <t>2</t>
    </r>
    <r>
      <rPr>
        <sz val="10"/>
        <rFont val="Arial CE"/>
        <family val="2"/>
      </rPr>
      <t xml:space="preserve">K </t>
    </r>
    <r>
      <rPr>
        <sz val="8"/>
        <rFont val="Arial CE"/>
        <family val="2"/>
      </rPr>
      <t>(velja za okno dim 100 /140)</t>
    </r>
    <r>
      <rPr>
        <sz val="10"/>
        <rFont val="Arial CE"/>
        <family val="2"/>
      </rPr>
      <t>.</t>
    </r>
  </si>
  <si>
    <t>Elektronska pošta: mprojekt@siol.net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</si>
</sst>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 [$€-1]"/>
    <numFmt numFmtId="166" formatCode="&quot;True&quot;;&quot;True&quot;;&quot;False&quot;"/>
    <numFmt numFmtId="167" formatCode="&quot;On&quot;;&quot;On&quot;;&quot;Off&quot;"/>
    <numFmt numFmtId="168" formatCode="[$€-2]\ #,##0.00_);[Red]\([$€-2]\ #,##0.00\)"/>
  </numFmts>
  <fonts count="58">
    <font>
      <sz val="10"/>
      <name val="Arial CE"/>
      <family val="2"/>
    </font>
    <font>
      <sz val="10"/>
      <name val="Arial"/>
      <family val="0"/>
    </font>
    <font>
      <sz val="11"/>
      <name val="Arial CE"/>
      <family val="2"/>
    </font>
    <font>
      <b/>
      <sz val="14"/>
      <name val="Arial CE"/>
      <family val="2"/>
    </font>
    <font>
      <b/>
      <sz val="12"/>
      <name val="Arial CE"/>
      <family val="2"/>
    </font>
    <font>
      <sz val="12"/>
      <name val="Arial CE"/>
      <family val="2"/>
    </font>
    <font>
      <vertAlign val="superscript"/>
      <sz val="10"/>
      <name val="Arial CE"/>
      <family val="2"/>
    </font>
    <font>
      <sz val="10"/>
      <color indexed="8"/>
      <name val="Arial CE"/>
      <family val="2"/>
    </font>
    <font>
      <b/>
      <sz val="10"/>
      <name val="Arial CE"/>
      <family val="2"/>
    </font>
    <font>
      <b/>
      <sz val="10"/>
      <name val="Arial"/>
      <family val="2"/>
    </font>
    <font>
      <sz val="10"/>
      <color indexed="9"/>
      <name val="Arial CE"/>
      <family val="2"/>
    </font>
    <font>
      <b/>
      <sz val="10"/>
      <color indexed="9"/>
      <name val="Arial CE"/>
      <family val="2"/>
    </font>
    <font>
      <sz val="14"/>
      <name val="Arial CE"/>
      <family val="2"/>
    </font>
    <font>
      <b/>
      <sz val="10"/>
      <color indexed="8"/>
      <name val="Arial CE"/>
      <family val="0"/>
    </font>
    <font>
      <sz val="8"/>
      <name val="Arial CE"/>
      <family val="2"/>
    </font>
    <font>
      <sz val="12"/>
      <name val="Symbol"/>
      <family val="1"/>
    </font>
    <font>
      <b/>
      <sz val="11"/>
      <name val="Arial"/>
      <family val="2"/>
    </font>
    <font>
      <b/>
      <sz val="8"/>
      <name val="Arial"/>
      <family val="2"/>
    </font>
    <font>
      <sz val="8"/>
      <name val="Arial"/>
      <family val="2"/>
    </font>
    <font>
      <b/>
      <sz val="8"/>
      <color indexed="12"/>
      <name val="Arial"/>
      <family val="2"/>
    </font>
    <font>
      <sz val="14"/>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0" fillId="0" borderId="0">
      <alignment/>
      <protection/>
    </xf>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1" fillId="0" borderId="0">
      <alignment/>
      <protection/>
    </xf>
    <xf numFmtId="0" fontId="48" fillId="22" borderId="0" applyNumberFormat="0" applyBorder="0" applyAlignment="0" applyProtection="0"/>
    <xf numFmtId="9" fontId="1" fillId="0" borderId="0" applyFill="0" applyBorder="0" applyAlignment="0" applyProtection="0"/>
    <xf numFmtId="0" fontId="0" fillId="23" borderId="5"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1" fillId="0" borderId="6" applyNumberFormat="0" applyFill="0" applyAlignment="0" applyProtection="0"/>
    <xf numFmtId="0" fontId="52" fillId="30" borderId="7" applyNumberFormat="0" applyAlignment="0" applyProtection="0"/>
    <xf numFmtId="0" fontId="53" fillId="21" borderId="8" applyNumberFormat="0" applyAlignment="0" applyProtection="0"/>
    <xf numFmtId="0" fontId="54" fillId="31"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0" fontId="55" fillId="32" borderId="8" applyNumberFormat="0" applyAlignment="0" applyProtection="0"/>
    <xf numFmtId="0" fontId="56" fillId="0" borderId="9" applyNumberFormat="0" applyFill="0" applyAlignment="0" applyProtection="0"/>
  </cellStyleXfs>
  <cellXfs count="132">
    <xf numFmtId="0" fontId="0" fillId="0" borderId="0" xfId="0" applyAlignment="1">
      <alignment/>
    </xf>
    <xf numFmtId="49" fontId="0" fillId="0" borderId="0" xfId="0" applyNumberFormat="1" applyAlignment="1">
      <alignment/>
    </xf>
    <xf numFmtId="4" fontId="0" fillId="0" borderId="0" xfId="0" applyNumberFormat="1" applyFont="1" applyAlignment="1">
      <alignment/>
    </xf>
    <xf numFmtId="49" fontId="2" fillId="0" borderId="0" xfId="0" applyNumberFormat="1" applyFont="1" applyAlignment="1">
      <alignment horizontal="left" vertical="top"/>
    </xf>
    <xf numFmtId="0" fontId="3" fillId="0" borderId="0" xfId="0" applyFont="1" applyAlignment="1">
      <alignment vertical="top"/>
    </xf>
    <xf numFmtId="0" fontId="2" fillId="0" borderId="0" xfId="0" applyFont="1" applyAlignment="1">
      <alignment vertical="top"/>
    </xf>
    <xf numFmtId="49" fontId="4" fillId="0" borderId="0" xfId="0" applyNumberFormat="1" applyFont="1" applyAlignment="1">
      <alignment horizontal="left"/>
    </xf>
    <xf numFmtId="0" fontId="4" fillId="0" borderId="0" xfId="0" applyFont="1" applyAlignment="1">
      <alignment vertical="top"/>
    </xf>
    <xf numFmtId="49" fontId="5" fillId="0" borderId="0" xfId="0" applyNumberFormat="1" applyFont="1" applyAlignment="1">
      <alignment horizontal="left"/>
    </xf>
    <xf numFmtId="0" fontId="5" fillId="0" borderId="0" xfId="0" applyFont="1" applyAlignment="1">
      <alignment vertical="top" wrapText="1"/>
    </xf>
    <xf numFmtId="0" fontId="5" fillId="0" borderId="0" xfId="0" applyFont="1" applyBorder="1" applyAlignment="1">
      <alignment/>
    </xf>
    <xf numFmtId="4" fontId="5" fillId="0" borderId="0" xfId="0" applyNumberFormat="1" applyFont="1" applyBorder="1" applyAlignment="1">
      <alignment/>
    </xf>
    <xf numFmtId="0" fontId="5" fillId="0" borderId="0" xfId="0" applyFont="1" applyAlignment="1">
      <alignment vertical="top"/>
    </xf>
    <xf numFmtId="49" fontId="4" fillId="0" borderId="0" xfId="0" applyNumberFormat="1" applyFont="1" applyAlignment="1">
      <alignment horizontal="left" vertical="center"/>
    </xf>
    <xf numFmtId="0" fontId="5" fillId="0" borderId="0" xfId="0" applyFont="1" applyAlignment="1">
      <alignment/>
    </xf>
    <xf numFmtId="4" fontId="5" fillId="0" borderId="0" xfId="0" applyNumberFormat="1" applyFont="1" applyAlignment="1">
      <alignment/>
    </xf>
    <xf numFmtId="0" fontId="2" fillId="0" borderId="0" xfId="0" applyFont="1" applyAlignment="1">
      <alignment/>
    </xf>
    <xf numFmtId="2" fontId="0" fillId="0" borderId="0" xfId="0" applyNumberFormat="1" applyFont="1" applyAlignment="1">
      <alignment/>
    </xf>
    <xf numFmtId="0" fontId="1" fillId="0" borderId="0" xfId="41">
      <alignment/>
      <protection/>
    </xf>
    <xf numFmtId="49" fontId="4" fillId="0" borderId="0" xfId="41" applyNumberFormat="1" applyFont="1" applyAlignment="1">
      <alignment horizontal="left"/>
      <protection/>
    </xf>
    <xf numFmtId="0" fontId="4" fillId="0" borderId="0" xfId="41" applyFont="1" applyAlignment="1">
      <alignment vertical="top"/>
      <protection/>
    </xf>
    <xf numFmtId="0" fontId="10" fillId="0" borderId="0" xfId="41" applyFont="1">
      <alignment/>
      <protection/>
    </xf>
    <xf numFmtId="49" fontId="5" fillId="0" borderId="0" xfId="41" applyNumberFormat="1" applyFont="1" applyAlignment="1">
      <alignment horizontal="left"/>
      <protection/>
    </xf>
    <xf numFmtId="0" fontId="0" fillId="0" borderId="0" xfId="41" applyFont="1" applyAlignment="1">
      <alignment horizontal="justify" vertical="top" wrapText="1"/>
      <protection/>
    </xf>
    <xf numFmtId="49" fontId="4" fillId="0" borderId="0" xfId="41" applyNumberFormat="1" applyFont="1" applyAlignment="1">
      <alignment horizontal="left" vertical="center"/>
      <protection/>
    </xf>
    <xf numFmtId="0" fontId="5" fillId="0" borderId="0" xfId="41" applyFont="1" applyAlignment="1">
      <alignment vertical="top" wrapText="1"/>
      <protection/>
    </xf>
    <xf numFmtId="1" fontId="5" fillId="0" borderId="0" xfId="41" applyNumberFormat="1" applyFont="1" applyAlignment="1">
      <alignment horizontal="left"/>
      <protection/>
    </xf>
    <xf numFmtId="0" fontId="0" fillId="0" borderId="0" xfId="41" applyFont="1" applyBorder="1" applyAlignment="1">
      <alignment wrapText="1"/>
      <protection/>
    </xf>
    <xf numFmtId="49" fontId="1" fillId="0" borderId="0" xfId="41" applyNumberFormat="1">
      <alignment/>
      <protection/>
    </xf>
    <xf numFmtId="2" fontId="0" fillId="0" borderId="0" xfId="0" applyNumberFormat="1" applyAlignment="1">
      <alignment/>
    </xf>
    <xf numFmtId="0" fontId="0" fillId="0" borderId="0" xfId="41" applyFont="1">
      <alignment/>
      <protection/>
    </xf>
    <xf numFmtId="0" fontId="2" fillId="0" borderId="0" xfId="0" applyFont="1" applyAlignment="1">
      <alignment horizontal="left" vertical="top"/>
    </xf>
    <xf numFmtId="0" fontId="16" fillId="0" borderId="0" xfId="0" applyFont="1" applyAlignment="1">
      <alignment/>
    </xf>
    <xf numFmtId="0" fontId="9" fillId="0" borderId="0" xfId="0" applyFont="1" applyAlignment="1">
      <alignment/>
    </xf>
    <xf numFmtId="0" fontId="17" fillId="0" borderId="0" xfId="0" applyFont="1" applyAlignment="1">
      <alignment/>
    </xf>
    <xf numFmtId="0" fontId="18" fillId="0" borderId="0" xfId="0" applyFont="1" applyAlignment="1">
      <alignment/>
    </xf>
    <xf numFmtId="0" fontId="17" fillId="0" borderId="0" xfId="0" applyFont="1" applyAlignment="1">
      <alignment/>
    </xf>
    <xf numFmtId="0" fontId="18" fillId="0" borderId="10" xfId="0" applyFont="1" applyBorder="1" applyAlignment="1">
      <alignment vertical="top"/>
    </xf>
    <xf numFmtId="0" fontId="19" fillId="0" borderId="10" xfId="0" applyFont="1" applyBorder="1" applyAlignment="1">
      <alignment vertical="top"/>
    </xf>
    <xf numFmtId="0" fontId="2" fillId="0" borderId="10" xfId="0" applyFont="1" applyBorder="1" applyAlignment="1">
      <alignment/>
    </xf>
    <xf numFmtId="2" fontId="0" fillId="0" borderId="10" xfId="0" applyNumberFormat="1" applyFont="1" applyBorder="1" applyAlignment="1">
      <alignment/>
    </xf>
    <xf numFmtId="2" fontId="0" fillId="0" borderId="10" xfId="0" applyNumberFormat="1" applyBorder="1" applyAlignment="1">
      <alignment/>
    </xf>
    <xf numFmtId="0" fontId="2" fillId="0" borderId="0" xfId="0" applyFont="1" applyAlignment="1">
      <alignment vertical="center"/>
    </xf>
    <xf numFmtId="0" fontId="12" fillId="0" borderId="0" xfId="0" applyFont="1" applyAlignment="1">
      <alignment vertical="top" wrapText="1"/>
    </xf>
    <xf numFmtId="0" fontId="20" fillId="0" borderId="0" xfId="41" applyFont="1">
      <alignment/>
      <protection/>
    </xf>
    <xf numFmtId="4" fontId="12" fillId="0" borderId="0" xfId="0" applyNumberFormat="1" applyFont="1" applyAlignment="1">
      <alignment/>
    </xf>
    <xf numFmtId="0" fontId="20" fillId="0" borderId="11" xfId="41" applyFont="1" applyBorder="1">
      <alignment/>
      <protection/>
    </xf>
    <xf numFmtId="0" fontId="12" fillId="0" borderId="0" xfId="41" applyFont="1" applyAlignment="1">
      <alignment vertical="top" wrapText="1"/>
      <protection/>
    </xf>
    <xf numFmtId="0" fontId="12" fillId="0" borderId="0" xfId="41" applyFont="1" applyBorder="1" applyAlignment="1">
      <alignment wrapText="1"/>
      <protection/>
    </xf>
    <xf numFmtId="0" fontId="12" fillId="0" borderId="0" xfId="0" applyFont="1" applyAlignment="1">
      <alignment horizontal="left" vertical="top"/>
    </xf>
    <xf numFmtId="0" fontId="12" fillId="0" borderId="0" xfId="0" applyFont="1" applyAlignment="1">
      <alignment/>
    </xf>
    <xf numFmtId="0" fontId="12" fillId="0" borderId="0" xfId="0" applyFont="1" applyAlignment="1">
      <alignment vertical="center"/>
    </xf>
    <xf numFmtId="0" fontId="12" fillId="0" borderId="0" xfId="0" applyFont="1" applyAlignment="1">
      <alignment/>
    </xf>
    <xf numFmtId="2" fontId="12" fillId="0" borderId="0" xfId="0" applyNumberFormat="1" applyFont="1" applyAlignment="1">
      <alignment/>
    </xf>
    <xf numFmtId="0" fontId="3" fillId="0" borderId="0" xfId="0" applyFont="1" applyAlignment="1">
      <alignment horizontal="center"/>
    </xf>
    <xf numFmtId="49" fontId="12" fillId="0" borderId="0" xfId="41" applyNumberFormat="1" applyFont="1" applyAlignment="1">
      <alignment horizontal="left"/>
      <protection/>
    </xf>
    <xf numFmtId="49" fontId="3" fillId="0" borderId="0" xfId="41" applyNumberFormat="1" applyFont="1" applyAlignment="1">
      <alignment horizontal="left" vertical="center"/>
      <protection/>
    </xf>
    <xf numFmtId="4" fontId="12" fillId="0" borderId="0" xfId="41" applyNumberFormat="1" applyFont="1">
      <alignment/>
      <protection/>
    </xf>
    <xf numFmtId="49" fontId="12" fillId="0" borderId="0" xfId="41" applyNumberFormat="1" applyFont="1" applyAlignment="1">
      <alignment horizontal="left" vertical="top"/>
      <protection/>
    </xf>
    <xf numFmtId="0" fontId="21" fillId="0" borderId="12" xfId="0" applyFont="1" applyBorder="1" applyAlignment="1">
      <alignment/>
    </xf>
    <xf numFmtId="0" fontId="20" fillId="0" borderId="13" xfId="41" applyFont="1" applyBorder="1">
      <alignment/>
      <protection/>
    </xf>
    <xf numFmtId="4" fontId="12" fillId="0" borderId="14" xfId="41" applyNumberFormat="1" applyFont="1" applyBorder="1">
      <alignment/>
      <protection/>
    </xf>
    <xf numFmtId="0" fontId="20" fillId="0" borderId="0" xfId="41" applyFont="1" applyBorder="1">
      <alignment/>
      <protection/>
    </xf>
    <xf numFmtId="0" fontId="2" fillId="0" borderId="0" xfId="41" applyFont="1" applyAlignment="1">
      <alignment horizontal="justify" vertical="top" wrapText="1"/>
      <protection/>
    </xf>
    <xf numFmtId="49" fontId="3" fillId="0" borderId="0" xfId="0" applyNumberFormat="1" applyFont="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protection/>
    </xf>
    <xf numFmtId="4" fontId="0" fillId="0" borderId="0" xfId="0" applyNumberFormat="1" applyAlignment="1" applyProtection="1">
      <alignment/>
      <protection/>
    </xf>
    <xf numFmtId="49" fontId="3" fillId="0" borderId="0" xfId="0" applyNumberFormat="1" applyFont="1" applyAlignment="1" applyProtection="1">
      <alignment horizontal="left" vertical="top"/>
      <protection/>
    </xf>
    <xf numFmtId="0" fontId="3" fillId="0" borderId="0" xfId="0" applyFont="1" applyAlignment="1" applyProtection="1">
      <alignment horizontal="left" vertical="top"/>
      <protection/>
    </xf>
    <xf numFmtId="49" fontId="0" fillId="0" borderId="0" xfId="0" applyNumberFormat="1" applyFont="1" applyFill="1" applyAlignment="1" applyProtection="1">
      <alignment horizontal="center"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right"/>
      <protection/>
    </xf>
    <xf numFmtId="0" fontId="0" fillId="0" borderId="0" xfId="0" applyFont="1" applyFill="1" applyAlignment="1" applyProtection="1">
      <alignment horizontal="left"/>
      <protection/>
    </xf>
    <xf numFmtId="4" fontId="0" fillId="0" borderId="0" xfId="0" applyNumberFormat="1"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Alignment="1" applyProtection="1">
      <alignment/>
      <protection/>
    </xf>
    <xf numFmtId="0" fontId="4" fillId="0" borderId="15" xfId="0" applyFont="1" applyBorder="1" applyAlignment="1" applyProtection="1">
      <alignment horizontal="left" vertical="top" wrapText="1"/>
      <protection/>
    </xf>
    <xf numFmtId="0" fontId="4" fillId="0" borderId="16" xfId="0" applyFont="1" applyBorder="1" applyAlignment="1" applyProtection="1">
      <alignment horizontal="right"/>
      <protection/>
    </xf>
    <xf numFmtId="0" fontId="4" fillId="0" borderId="16" xfId="0" applyFont="1" applyBorder="1" applyAlignment="1" applyProtection="1">
      <alignment horizontal="left"/>
      <protection/>
    </xf>
    <xf numFmtId="4" fontId="4" fillId="0" borderId="16" xfId="0" applyNumberFormat="1" applyFont="1" applyBorder="1" applyAlignment="1" applyProtection="1">
      <alignment/>
      <protection/>
    </xf>
    <xf numFmtId="0" fontId="0" fillId="0" borderId="0" xfId="0" applyFont="1" applyFill="1" applyAlignment="1" applyProtection="1">
      <alignment/>
      <protection/>
    </xf>
    <xf numFmtId="4" fontId="57" fillId="0" borderId="0" xfId="0" applyNumberFormat="1" applyFont="1" applyFill="1" applyAlignment="1" applyProtection="1">
      <alignment/>
      <protection/>
    </xf>
    <xf numFmtId="0" fontId="57" fillId="0" borderId="0" xfId="0" applyFont="1" applyFill="1" applyAlignment="1" applyProtection="1">
      <alignment/>
      <protection/>
    </xf>
    <xf numFmtId="0" fontId="57" fillId="0" borderId="0" xfId="0" applyFont="1" applyFill="1" applyAlignment="1" applyProtection="1">
      <alignment/>
      <protection/>
    </xf>
    <xf numFmtId="0" fontId="6" fillId="0" borderId="0" xfId="0" applyFont="1" applyFill="1" applyAlignment="1" applyProtection="1">
      <alignment horizontal="left"/>
      <protection/>
    </xf>
    <xf numFmtId="2" fontId="0" fillId="0" borderId="0" xfId="0" applyNumberFormat="1" applyFill="1" applyAlignment="1" applyProtection="1">
      <alignment/>
      <protection/>
    </xf>
    <xf numFmtId="2" fontId="57" fillId="0" borderId="0" xfId="0" applyNumberFormat="1" applyFont="1" applyFill="1" applyAlignment="1" applyProtection="1">
      <alignment/>
      <protection/>
    </xf>
    <xf numFmtId="0" fontId="0" fillId="0" borderId="0" xfId="0" applyFont="1" applyFill="1" applyAlignment="1" applyProtection="1">
      <alignment horizontal="center" vertical="top"/>
      <protection/>
    </xf>
    <xf numFmtId="0" fontId="57" fillId="0" borderId="0" xfId="0" applyFont="1" applyFill="1" applyAlignment="1" applyProtection="1">
      <alignment horizontal="justify" vertical="top" wrapText="1"/>
      <protection/>
    </xf>
    <xf numFmtId="0" fontId="4" fillId="0" borderId="15" xfId="0" applyFont="1" applyFill="1" applyBorder="1" applyAlignment="1" applyProtection="1">
      <alignment horizontal="left" vertical="top" wrapText="1"/>
      <protection/>
    </xf>
    <xf numFmtId="0" fontId="8" fillId="0" borderId="16" xfId="0" applyFont="1" applyFill="1" applyBorder="1" applyAlignment="1" applyProtection="1">
      <alignment horizontal="right"/>
      <protection/>
    </xf>
    <xf numFmtId="0" fontId="8" fillId="0" borderId="16" xfId="0" applyFont="1" applyFill="1" applyBorder="1" applyAlignment="1" applyProtection="1">
      <alignment horizontal="left"/>
      <protection/>
    </xf>
    <xf numFmtId="2" fontId="8" fillId="0" borderId="16" xfId="0" applyNumberFormat="1" applyFont="1" applyFill="1" applyBorder="1" applyAlignment="1" applyProtection="1">
      <alignment/>
      <protection/>
    </xf>
    <xf numFmtId="0" fontId="4" fillId="0" borderId="0" xfId="0" applyFont="1" applyBorder="1" applyAlignment="1" applyProtection="1">
      <alignment horizontal="left" vertical="top" wrapText="1"/>
      <protection/>
    </xf>
    <xf numFmtId="0" fontId="8" fillId="0" borderId="0" xfId="0" applyFont="1" applyBorder="1" applyAlignment="1" applyProtection="1">
      <alignment horizontal="right"/>
      <protection/>
    </xf>
    <xf numFmtId="0" fontId="8" fillId="0" borderId="0" xfId="0" applyFont="1" applyBorder="1" applyAlignment="1" applyProtection="1">
      <alignment horizontal="left"/>
      <protection/>
    </xf>
    <xf numFmtId="2" fontId="8" fillId="0" borderId="0" xfId="0" applyNumberFormat="1" applyFont="1" applyBorder="1" applyAlignment="1" applyProtection="1">
      <alignment/>
      <protection/>
    </xf>
    <xf numFmtId="49" fontId="3" fillId="0" borderId="0" xfId="0" applyNumberFormat="1" applyFont="1" applyFill="1" applyAlignment="1" applyProtection="1">
      <alignment vertical="top" wrapText="1"/>
      <protection/>
    </xf>
    <xf numFmtId="0" fontId="3" fillId="0" borderId="0" xfId="0" applyFont="1" applyFill="1" applyAlignment="1" applyProtection="1">
      <alignment vertical="top" wrapText="1"/>
      <protection/>
    </xf>
    <xf numFmtId="49" fontId="3" fillId="0" borderId="0" xfId="0" applyNumberFormat="1" applyFont="1" applyFill="1" applyAlignment="1" applyProtection="1">
      <alignment horizontal="left" vertical="top"/>
      <protection/>
    </xf>
    <xf numFmtId="0" fontId="3" fillId="0" borderId="0" xfId="0" applyFont="1" applyFill="1" applyAlignment="1" applyProtection="1">
      <alignment horizontal="left" vertical="top" wrapText="1"/>
      <protection/>
    </xf>
    <xf numFmtId="0" fontId="0" fillId="0" borderId="0" xfId="0" applyFill="1" applyAlignment="1" applyProtection="1">
      <alignment horizontal="left"/>
      <protection/>
    </xf>
    <xf numFmtId="4" fontId="0" fillId="0" borderId="0" xfId="0" applyNumberFormat="1" applyFont="1" applyFill="1" applyAlignment="1" applyProtection="1">
      <alignment/>
      <protection/>
    </xf>
    <xf numFmtId="0" fontId="5" fillId="0" borderId="16" xfId="0" applyFont="1" applyFill="1" applyBorder="1" applyAlignment="1" applyProtection="1">
      <alignment horizontal="right"/>
      <protection/>
    </xf>
    <xf numFmtId="0" fontId="4" fillId="0" borderId="16" xfId="0" applyFont="1" applyFill="1" applyBorder="1" applyAlignment="1" applyProtection="1">
      <alignment horizontal="left"/>
      <protection/>
    </xf>
    <xf numFmtId="4" fontId="4" fillId="0" borderId="16" xfId="0" applyNumberFormat="1" applyFont="1" applyFill="1" applyBorder="1" applyAlignment="1" applyProtection="1">
      <alignment/>
      <protection/>
    </xf>
    <xf numFmtId="0" fontId="3" fillId="0" borderId="0" xfId="0" applyFont="1" applyFill="1" applyAlignment="1" applyProtection="1">
      <alignment horizontal="left" vertical="top"/>
      <protection/>
    </xf>
    <xf numFmtId="0" fontId="10" fillId="0" borderId="0" xfId="0" applyFont="1" applyFill="1" applyAlignment="1" applyProtection="1">
      <alignment/>
      <protection/>
    </xf>
    <xf numFmtId="4" fontId="2" fillId="0" borderId="0" xfId="0" applyNumberFormat="1" applyFont="1" applyFill="1" applyAlignment="1" applyProtection="1">
      <alignment/>
      <protection/>
    </xf>
    <xf numFmtId="0" fontId="1" fillId="0" borderId="0" xfId="0" applyFont="1" applyFill="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7" fillId="0" borderId="0" xfId="0" applyFont="1" applyFill="1" applyAlignment="1" applyProtection="1">
      <alignment horizontal="justify" vertical="top" wrapText="1"/>
      <protection/>
    </xf>
    <xf numFmtId="0" fontId="4" fillId="0" borderId="16" xfId="0" applyFont="1" applyFill="1" applyBorder="1" applyAlignment="1" applyProtection="1">
      <alignment horizontal="right"/>
      <protection/>
    </xf>
    <xf numFmtId="4" fontId="9" fillId="0" borderId="16" xfId="0" applyNumberFormat="1" applyFont="1" applyFill="1" applyBorder="1" applyAlignment="1" applyProtection="1">
      <alignment/>
      <protection/>
    </xf>
    <xf numFmtId="0" fontId="2" fillId="0" borderId="0" xfId="0" applyFont="1" applyFill="1" applyAlignment="1" applyProtection="1">
      <alignment/>
      <protection/>
    </xf>
    <xf numFmtId="49" fontId="2" fillId="0" borderId="0" xfId="0" applyNumberFormat="1" applyFont="1" applyFill="1" applyAlignment="1" applyProtection="1">
      <alignment horizontal="left" vertical="top"/>
      <protection/>
    </xf>
    <xf numFmtId="0" fontId="2" fillId="0" borderId="0" xfId="0" applyFont="1" applyFill="1" applyAlignment="1" applyProtection="1">
      <alignment vertical="top" wrapText="1"/>
      <protection/>
    </xf>
    <xf numFmtId="2" fontId="11" fillId="0" borderId="16" xfId="0" applyNumberFormat="1" applyFont="1" applyFill="1" applyBorder="1" applyAlignment="1" applyProtection="1">
      <alignment/>
      <protection/>
    </xf>
    <xf numFmtId="4" fontId="0" fillId="33" borderId="0" xfId="0" applyNumberFormat="1" applyFill="1" applyAlignment="1" applyProtection="1">
      <alignment/>
      <protection/>
    </xf>
    <xf numFmtId="164" fontId="1" fillId="0" borderId="0" xfId="61" applyAlignment="1" applyProtection="1">
      <alignment/>
      <protection locked="0"/>
    </xf>
    <xf numFmtId="164" fontId="1" fillId="0" borderId="0" xfId="61" applyAlignment="1" applyProtection="1">
      <alignment/>
      <protection/>
    </xf>
    <xf numFmtId="164" fontId="1" fillId="0" borderId="0" xfId="61" applyFill="1" applyAlignment="1" applyProtection="1">
      <alignment/>
      <protection locked="0"/>
    </xf>
    <xf numFmtId="164" fontId="1" fillId="0" borderId="0" xfId="61" applyFill="1" applyAlignment="1" applyProtection="1">
      <alignment/>
      <protection/>
    </xf>
    <xf numFmtId="164" fontId="1" fillId="0" borderId="16" xfId="61" applyBorder="1" applyAlignment="1" applyProtection="1">
      <alignment/>
      <protection locked="0"/>
    </xf>
    <xf numFmtId="164" fontId="1" fillId="0" borderId="16" xfId="61" applyBorder="1" applyAlignment="1" applyProtection="1">
      <alignment/>
      <protection/>
    </xf>
    <xf numFmtId="164" fontId="1" fillId="0" borderId="16" xfId="61" applyFill="1" applyBorder="1" applyAlignment="1" applyProtection="1">
      <alignment/>
      <protection locked="0"/>
    </xf>
    <xf numFmtId="164" fontId="1" fillId="0" borderId="16" xfId="61" applyFill="1" applyBorder="1" applyAlignment="1" applyProtection="1">
      <alignment/>
      <protection/>
    </xf>
    <xf numFmtId="164" fontId="1" fillId="0" borderId="0" xfId="61" applyFill="1" applyBorder="1" applyAlignment="1" applyProtection="1">
      <alignment/>
      <protection locked="0"/>
    </xf>
    <xf numFmtId="164" fontId="1" fillId="0" borderId="0" xfId="61" applyFill="1" applyBorder="1" applyAlignment="1" applyProtection="1">
      <alignment/>
      <protection/>
    </xf>
    <xf numFmtId="0" fontId="21" fillId="0" borderId="0" xfId="0" applyFont="1" applyFill="1" applyBorder="1" applyAlignment="1">
      <alignment horizontal="center"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avadno 2"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ejica 2"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0D1A"/>
      <rgbColor rgb="00333300"/>
      <rgbColor rgb="00993300"/>
      <rgbColor rgb="00993366"/>
      <rgbColor rgb="00333399"/>
      <rgbColor rgb="0023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SKSTATION\Projekti\ARHIV%202011\TRI%20LUCKE\Kopijapopis_zunanja%20ureditev_tri%20lu&#269;ke_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unanja ureditev"/>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I47"/>
  <sheetViews>
    <sheetView view="pageBreakPreview" zoomScale="115" zoomScaleNormal="115" zoomScaleSheetLayoutView="115" workbookViewId="0" topLeftCell="A10">
      <selection activeCell="F26" sqref="F26"/>
    </sheetView>
  </sheetViews>
  <sheetFormatPr defaultColWidth="9.00390625" defaultRowHeight="12.75"/>
  <cols>
    <col min="1" max="1" width="5.375" style="28" customWidth="1"/>
    <col min="2" max="2" width="46.00390625" style="18" customWidth="1"/>
    <col min="3" max="3" width="7.375" style="18" customWidth="1"/>
    <col min="4" max="4" width="2.875" style="18" customWidth="1"/>
    <col min="5" max="5" width="10.125" style="18" customWidth="1"/>
    <col min="6" max="6" width="15.25390625" style="30" customWidth="1"/>
    <col min="7" max="16384" width="9.125" style="18" customWidth="1"/>
  </cols>
  <sheetData>
    <row r="3" spans="1:9" ht="14.25">
      <c r="A3" s="31"/>
      <c r="B3" s="5"/>
      <c r="C3" s="16"/>
      <c r="D3" s="16"/>
      <c r="E3" s="17"/>
      <c r="F3" s="29"/>
      <c r="G3" s="29"/>
      <c r="H3"/>
      <c r="I3"/>
    </row>
    <row r="4" spans="1:9" ht="15">
      <c r="A4" s="31"/>
      <c r="B4" s="32" t="s">
        <v>105</v>
      </c>
      <c r="C4" s="33"/>
      <c r="D4" s="16"/>
      <c r="E4" s="17"/>
      <c r="F4" s="29"/>
      <c r="G4" s="29"/>
      <c r="H4"/>
      <c r="I4"/>
    </row>
    <row r="5" spans="1:6" ht="14.25">
      <c r="A5" s="31"/>
      <c r="B5" s="34" t="s">
        <v>106</v>
      </c>
      <c r="C5" s="34"/>
      <c r="D5" s="16"/>
      <c r="E5" s="17"/>
      <c r="F5" s="29"/>
    </row>
    <row r="6" spans="1:6" ht="14.25">
      <c r="A6" s="31"/>
      <c r="B6" s="35" t="s">
        <v>107</v>
      </c>
      <c r="C6" s="36"/>
      <c r="D6" s="16"/>
      <c r="E6" s="17"/>
      <c r="F6" s="29"/>
    </row>
    <row r="7" spans="1:6" ht="14.25">
      <c r="A7" s="31"/>
      <c r="B7" s="35" t="s">
        <v>108</v>
      </c>
      <c r="C7" s="36"/>
      <c r="D7" s="16"/>
      <c r="E7" s="17"/>
      <c r="F7" s="29"/>
    </row>
    <row r="8" spans="1:6" ht="14.25">
      <c r="A8" s="31"/>
      <c r="B8" s="37" t="s">
        <v>183</v>
      </c>
      <c r="C8" s="38"/>
      <c r="D8" s="39"/>
      <c r="E8" s="40"/>
      <c r="F8" s="41"/>
    </row>
    <row r="9" spans="1:6" ht="14.25">
      <c r="A9" s="31"/>
      <c r="B9" s="5"/>
      <c r="C9" s="16"/>
      <c r="D9" s="16"/>
      <c r="E9" s="17"/>
      <c r="F9" s="29"/>
    </row>
    <row r="10" spans="1:6" ht="14.25">
      <c r="A10" s="31"/>
      <c r="B10" s="5"/>
      <c r="C10" s="16"/>
      <c r="D10" s="16"/>
      <c r="E10" s="17"/>
      <c r="F10" s="29"/>
    </row>
    <row r="11" spans="1:6" ht="14.25">
      <c r="A11" s="31"/>
      <c r="B11" s="42"/>
      <c r="C11" s="16"/>
      <c r="D11" s="16"/>
      <c r="E11" s="17"/>
      <c r="F11" s="29"/>
    </row>
    <row r="12" spans="1:6" s="44" customFormat="1" ht="14.25" customHeight="1">
      <c r="A12" s="49"/>
      <c r="B12" s="131" t="s">
        <v>174</v>
      </c>
      <c r="C12" s="131"/>
      <c r="D12" s="131"/>
      <c r="E12" s="131"/>
      <c r="F12" s="50"/>
    </row>
    <row r="13" spans="1:6" s="44" customFormat="1" ht="14.25" customHeight="1">
      <c r="A13" s="49"/>
      <c r="B13" s="131"/>
      <c r="C13" s="131"/>
      <c r="D13" s="131"/>
      <c r="E13" s="131"/>
      <c r="F13" s="50"/>
    </row>
    <row r="14" spans="1:6" s="44" customFormat="1" ht="14.25" customHeight="1">
      <c r="A14" s="49"/>
      <c r="B14" s="131"/>
      <c r="C14" s="131"/>
      <c r="D14" s="131"/>
      <c r="E14" s="131"/>
      <c r="F14" s="50"/>
    </row>
    <row r="15" spans="1:6" s="44" customFormat="1" ht="14.25" customHeight="1">
      <c r="A15" s="49"/>
      <c r="B15" s="51"/>
      <c r="C15" s="51"/>
      <c r="D15" s="51"/>
      <c r="E15" s="51"/>
      <c r="F15" s="50"/>
    </row>
    <row r="16" spans="1:6" s="44" customFormat="1" ht="18">
      <c r="A16" s="49"/>
      <c r="B16" s="51"/>
      <c r="C16" s="51"/>
      <c r="D16" s="51"/>
      <c r="E16" s="51"/>
      <c r="F16" s="50"/>
    </row>
    <row r="17" spans="1:6" s="44" customFormat="1" ht="18">
      <c r="A17" s="49"/>
      <c r="B17" s="51"/>
      <c r="C17" s="51"/>
      <c r="D17" s="51"/>
      <c r="E17" s="51"/>
      <c r="F17" s="50"/>
    </row>
    <row r="18" spans="1:6" s="44" customFormat="1" ht="18">
      <c r="A18" s="49"/>
      <c r="B18" s="51"/>
      <c r="C18" s="51"/>
      <c r="D18" s="51"/>
      <c r="E18" s="51"/>
      <c r="F18" s="50"/>
    </row>
    <row r="19" spans="1:6" s="44" customFormat="1" ht="18">
      <c r="A19" s="49"/>
      <c r="B19" s="4"/>
      <c r="C19" s="52"/>
      <c r="D19" s="52"/>
      <c r="E19" s="53"/>
      <c r="F19" s="53"/>
    </row>
    <row r="20" spans="1:6" s="44" customFormat="1" ht="18">
      <c r="A20" s="54">
        <v>1</v>
      </c>
      <c r="B20" s="43" t="s">
        <v>51</v>
      </c>
      <c r="C20" s="52"/>
      <c r="D20" s="52"/>
      <c r="E20" s="53"/>
      <c r="F20" s="45">
        <f>Rekapitulacija!E23</f>
        <v>0</v>
      </c>
    </row>
    <row r="21" spans="1:6" s="44" customFormat="1" ht="18">
      <c r="A21" s="54">
        <v>2</v>
      </c>
      <c r="B21" s="43" t="s">
        <v>52</v>
      </c>
      <c r="F21" s="45"/>
    </row>
    <row r="22" spans="1:6" s="44" customFormat="1" ht="71.25">
      <c r="A22" s="55"/>
      <c r="B22" s="63" t="s">
        <v>175</v>
      </c>
      <c r="F22" s="45"/>
    </row>
    <row r="23" spans="1:6" s="44" customFormat="1" ht="18">
      <c r="A23" s="55"/>
      <c r="B23" s="48" t="s">
        <v>176</v>
      </c>
      <c r="F23" s="45">
        <f>(F20)*0.05</f>
        <v>0</v>
      </c>
    </row>
    <row r="24" spans="1:6" s="44" customFormat="1" ht="10.5" customHeight="1">
      <c r="A24" s="55"/>
      <c r="B24" s="48"/>
      <c r="F24" s="45"/>
    </row>
    <row r="25" spans="1:6" s="44" customFormat="1" ht="18.75" thickBot="1">
      <c r="A25" s="55"/>
      <c r="B25" s="43" t="s">
        <v>170</v>
      </c>
      <c r="F25" s="45">
        <f>F23+F20</f>
        <v>0</v>
      </c>
    </row>
    <row r="26" spans="1:6" s="44" customFormat="1" ht="18.75" thickBot="1">
      <c r="A26" s="55"/>
      <c r="B26" s="43" t="s">
        <v>171</v>
      </c>
      <c r="C26" s="46"/>
      <c r="F26" s="45">
        <f>F25*C26/100</f>
        <v>0</v>
      </c>
    </row>
    <row r="27" spans="1:6" s="44" customFormat="1" ht="8.25" customHeight="1">
      <c r="A27" s="55"/>
      <c r="B27" s="43"/>
      <c r="C27" s="62"/>
      <c r="F27" s="45"/>
    </row>
    <row r="28" spans="1:6" s="44" customFormat="1" ht="18">
      <c r="A28" s="56"/>
      <c r="B28" s="44" t="s">
        <v>172</v>
      </c>
      <c r="F28" s="57">
        <f>F25-F26</f>
        <v>0</v>
      </c>
    </row>
    <row r="29" spans="1:6" s="44" customFormat="1" ht="18">
      <c r="A29" s="56"/>
      <c r="B29" s="47" t="s">
        <v>173</v>
      </c>
      <c r="F29" s="45">
        <f>F28*0.22</f>
        <v>0</v>
      </c>
    </row>
    <row r="30" spans="1:6" s="44" customFormat="1" ht="18.75" thickBot="1">
      <c r="A30" s="56"/>
      <c r="B30" s="47"/>
      <c r="F30" s="45"/>
    </row>
    <row r="31" spans="1:6" s="44" customFormat="1" ht="18.75" thickBot="1">
      <c r="A31" s="58"/>
      <c r="B31" s="59" t="s">
        <v>169</v>
      </c>
      <c r="C31" s="60"/>
      <c r="D31" s="60"/>
      <c r="E31" s="60"/>
      <c r="F31" s="61">
        <f>F28+F29</f>
        <v>0</v>
      </c>
    </row>
    <row r="32" spans="1:6" ht="15.75">
      <c r="A32" s="19"/>
      <c r="F32" s="15"/>
    </row>
    <row r="33" spans="1:2" ht="15.75">
      <c r="A33" s="22"/>
      <c r="B33" s="20"/>
    </row>
    <row r="34" spans="1:2" ht="15.75">
      <c r="A34" s="24"/>
      <c r="B34" s="25"/>
    </row>
    <row r="36" spans="1:2" ht="15.75">
      <c r="A36" s="24"/>
      <c r="B36" s="25"/>
    </row>
    <row r="38" ht="15.75">
      <c r="A38" s="24"/>
    </row>
    <row r="39" ht="15.75">
      <c r="A39" s="24"/>
    </row>
    <row r="40" ht="15.75">
      <c r="A40" s="24"/>
    </row>
    <row r="41" spans="1:2" ht="15">
      <c r="A41" s="26"/>
      <c r="B41" s="23"/>
    </row>
    <row r="42" spans="1:2" ht="15">
      <c r="A42" s="26"/>
      <c r="B42" s="27"/>
    </row>
    <row r="43" ht="15">
      <c r="A43" s="26"/>
    </row>
    <row r="44" spans="1:7" ht="15">
      <c r="A44" s="26"/>
      <c r="G44" s="21"/>
    </row>
    <row r="45" ht="12.75">
      <c r="G45" s="21"/>
    </row>
    <row r="46" ht="12.75">
      <c r="G46" s="21"/>
    </row>
    <row r="47" ht="12.75">
      <c r="G47" s="21"/>
    </row>
  </sheetData>
  <sheetProtection formatCells="0" formatColumns="0" formatRows="0"/>
  <mergeCells count="1">
    <mergeCell ref="B12:E14"/>
  </mergeCells>
  <printOptions/>
  <pageMargins left="0.7874015748031497" right="0.31496062992125984" top="0.7874015748031497" bottom="0.9448818897637796" header="0.5118110236220472" footer="0.7874015748031497"/>
  <pageSetup firstPageNumber="1" useFirstPageNumber="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2:E27"/>
  <sheetViews>
    <sheetView tabSelected="1" view="pageBreakPreview" zoomScale="140" zoomScaleNormal="150" zoomScaleSheetLayoutView="140" workbookViewId="0" topLeftCell="A4">
      <selection activeCell="C13" sqref="C13"/>
    </sheetView>
  </sheetViews>
  <sheetFormatPr defaultColWidth="9.00390625" defaultRowHeight="12.75"/>
  <cols>
    <col min="1" max="1" width="6.25390625" style="1" customWidth="1"/>
    <col min="2" max="2" width="38.875" style="0" customWidth="1"/>
    <col min="3" max="3" width="7.375" style="0" customWidth="1"/>
    <col min="4" max="4" width="2.875" style="0" customWidth="1"/>
    <col min="5" max="5" width="12.75390625" style="2" customWidth="1"/>
  </cols>
  <sheetData>
    <row r="2" spans="1:2" ht="18">
      <c r="A2" s="3"/>
      <c r="B2" s="4" t="s">
        <v>0</v>
      </c>
    </row>
    <row r="3" spans="1:2" ht="14.25">
      <c r="A3" s="3"/>
      <c r="B3" s="5"/>
    </row>
    <row r="4" spans="1:2" ht="18">
      <c r="A4" s="6"/>
      <c r="B4" s="4" t="s">
        <v>1</v>
      </c>
    </row>
    <row r="5" spans="1:2" ht="14.25">
      <c r="A5" s="3"/>
      <c r="B5" s="5"/>
    </row>
    <row r="6" spans="1:2" ht="18">
      <c r="A6" s="6" t="s">
        <v>2</v>
      </c>
      <c r="B6" s="43" t="s">
        <v>3</v>
      </c>
    </row>
    <row r="7" spans="1:2" ht="15.75">
      <c r="A7" s="6"/>
      <c r="B7" s="7"/>
    </row>
    <row r="8" spans="1:5" ht="15">
      <c r="A8" s="8" t="s">
        <v>4</v>
      </c>
      <c r="B8" s="9" t="str">
        <f>'Gradbena dela'!B5</f>
        <v>Pripravljalna dela</v>
      </c>
      <c r="C8" s="10"/>
      <c r="D8" s="10"/>
      <c r="E8" s="11">
        <f>'Gradbena dela'!J18</f>
        <v>0</v>
      </c>
    </row>
    <row r="9" spans="1:5" ht="15">
      <c r="A9" s="8" t="s">
        <v>5</v>
      </c>
      <c r="B9" s="9" t="str">
        <f>'Gradbena dela'!B21</f>
        <v>Rušitvena dela </v>
      </c>
      <c r="C9" s="10"/>
      <c r="D9" s="10"/>
      <c r="E9" s="11">
        <f>'Gradbena dela'!J45</f>
        <v>0</v>
      </c>
    </row>
    <row r="10" spans="1:5" ht="15">
      <c r="A10" s="8"/>
      <c r="B10" s="5"/>
      <c r="E10" s="11"/>
    </row>
    <row r="11" spans="1:5" ht="15">
      <c r="A11" s="8"/>
      <c r="B11" s="9" t="s">
        <v>7</v>
      </c>
      <c r="E11" s="11">
        <f>SUM(E8:E10)</f>
        <v>0</v>
      </c>
    </row>
    <row r="12" spans="1:5" ht="15">
      <c r="A12" s="8"/>
      <c r="B12" s="12"/>
      <c r="E12" s="11"/>
    </row>
    <row r="13" spans="1:5" ht="18">
      <c r="A13" s="13" t="s">
        <v>8</v>
      </c>
      <c r="B13" s="43" t="s">
        <v>9</v>
      </c>
      <c r="E13" s="11"/>
    </row>
    <row r="14" spans="1:5" ht="15">
      <c r="A14" s="8"/>
      <c r="B14" s="12"/>
      <c r="E14" s="11"/>
    </row>
    <row r="15" spans="1:5" s="14" customFormat="1" ht="15">
      <c r="A15" s="8" t="s">
        <v>4</v>
      </c>
      <c r="B15" s="9" t="str">
        <f>'Obrtniška dela'!B4</f>
        <v>Kleparska dela</v>
      </c>
      <c r="E15" s="11">
        <f>'Obrtniška dela'!J10</f>
        <v>0</v>
      </c>
    </row>
    <row r="16" spans="1:5" s="14" customFormat="1" ht="15">
      <c r="A16" s="8" t="s">
        <v>6</v>
      </c>
      <c r="B16" s="9" t="str">
        <f>'Obrtniška dela'!B13</f>
        <v>Mizarska dela</v>
      </c>
      <c r="E16" s="11">
        <f>'Obrtniška dela'!J120</f>
        <v>0</v>
      </c>
    </row>
    <row r="17" spans="1:5" s="14" customFormat="1" ht="15">
      <c r="A17" s="8" t="s">
        <v>154</v>
      </c>
      <c r="B17" s="14" t="str">
        <f>'Obrtniška dela'!B123</f>
        <v>Razno</v>
      </c>
      <c r="E17" s="11">
        <f>'Obrtniška dela'!J132</f>
        <v>0</v>
      </c>
    </row>
    <row r="18" spans="1:5" s="14" customFormat="1" ht="15">
      <c r="A18" s="8"/>
      <c r="E18" s="11"/>
    </row>
    <row r="19" spans="1:5" s="14" customFormat="1" ht="15">
      <c r="A19" s="8"/>
      <c r="E19" s="11"/>
    </row>
    <row r="20" spans="1:5" s="14" customFormat="1" ht="15">
      <c r="A20" s="8"/>
      <c r="B20" s="9" t="s">
        <v>7</v>
      </c>
      <c r="E20" s="11">
        <f>SUM(E15:E19)</f>
        <v>0</v>
      </c>
    </row>
    <row r="21" spans="1:5" s="14" customFormat="1" ht="15">
      <c r="A21" s="8"/>
      <c r="E21" s="11"/>
    </row>
    <row r="22" spans="1:5" s="14" customFormat="1" ht="15">
      <c r="A22" s="8"/>
      <c r="B22" s="9"/>
      <c r="E22" s="11"/>
    </row>
    <row r="23" spans="1:5" s="14" customFormat="1" ht="15">
      <c r="A23" s="8"/>
      <c r="B23" s="9" t="s">
        <v>41</v>
      </c>
      <c r="E23" s="11">
        <f>E20+E11</f>
        <v>0</v>
      </c>
    </row>
    <row r="24" spans="1:5" s="14" customFormat="1" ht="15">
      <c r="A24" s="8"/>
      <c r="B24"/>
      <c r="E24" s="15"/>
    </row>
    <row r="25" ht="15">
      <c r="A25" s="8"/>
    </row>
    <row r="26" spans="1:2" ht="15">
      <c r="A26" s="8"/>
      <c r="B26" s="9"/>
    </row>
    <row r="27" ht="15">
      <c r="A27" s="8"/>
    </row>
  </sheetData>
  <sheetProtection password="CAF5" sheet="1" formatCells="0" formatColumns="0" formatRows="0"/>
  <printOptions/>
  <pageMargins left="0.7874015748031497" right="0.1968503937007874" top="0.7874015748031497" bottom="0.7480314960629921" header="0.5118110236220472"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46"/>
  <sheetViews>
    <sheetView showZeros="0" view="pageBreakPreview" zoomScale="115" zoomScaleNormal="150" zoomScaleSheetLayoutView="115" zoomScalePageLayoutView="90" workbookViewId="0" topLeftCell="A28">
      <selection activeCell="B31" sqref="B31"/>
    </sheetView>
  </sheetViews>
  <sheetFormatPr defaultColWidth="9.00390625" defaultRowHeight="12.75"/>
  <cols>
    <col min="1" max="1" width="5.375" style="77" customWidth="1"/>
    <col min="2" max="2" width="40.00390625" style="66" customWidth="1"/>
    <col min="3" max="3" width="7.375" style="66" customWidth="1"/>
    <col min="4" max="4" width="2.875" style="66" customWidth="1"/>
    <col min="5" max="5" width="11.125" style="67" hidden="1" customWidth="1"/>
    <col min="6" max="6" width="8.75390625" style="67" hidden="1" customWidth="1"/>
    <col min="7" max="7" width="9.00390625" style="67" hidden="1" customWidth="1"/>
    <col min="8" max="8" width="9.00390625" style="67" customWidth="1"/>
    <col min="9" max="9" width="11.00390625" style="121" bestFit="1" customWidth="1"/>
    <col min="10" max="10" width="12.875" style="122" customWidth="1"/>
    <col min="11" max="16384" width="9.125" style="66" customWidth="1"/>
  </cols>
  <sheetData>
    <row r="2" spans="1:2" ht="18">
      <c r="A2" s="64" t="s">
        <v>2</v>
      </c>
      <c r="B2" s="65" t="s">
        <v>3</v>
      </c>
    </row>
    <row r="5" spans="1:2" ht="18">
      <c r="A5" s="68" t="s">
        <v>10</v>
      </c>
      <c r="B5" s="69" t="s">
        <v>11</v>
      </c>
    </row>
    <row r="6" spans="1:2" ht="18">
      <c r="A6" s="68"/>
      <c r="B6" s="69"/>
    </row>
    <row r="7" spans="1:10" s="75" customFormat="1" ht="25.5">
      <c r="A7" s="70" t="s">
        <v>12</v>
      </c>
      <c r="B7" s="71" t="s">
        <v>53</v>
      </c>
      <c r="C7" s="72" t="s">
        <v>13</v>
      </c>
      <c r="D7" s="73"/>
      <c r="E7" s="74">
        <v>1</v>
      </c>
      <c r="F7" s="74">
        <f>E7</f>
        <v>1</v>
      </c>
      <c r="G7" s="74"/>
      <c r="H7" s="74">
        <v>1</v>
      </c>
      <c r="I7" s="123">
        <v>0</v>
      </c>
      <c r="J7" s="124">
        <f>H7*I7</f>
        <v>0</v>
      </c>
    </row>
    <row r="8" spans="1:10" s="75" customFormat="1" ht="12.75">
      <c r="A8" s="70" t="s">
        <v>14</v>
      </c>
      <c r="B8" s="71" t="s">
        <v>54</v>
      </c>
      <c r="E8" s="74"/>
      <c r="F8" s="74"/>
      <c r="G8" s="74"/>
      <c r="H8" s="74"/>
      <c r="I8" s="123"/>
      <c r="J8" s="124"/>
    </row>
    <row r="9" spans="1:10" s="75" customFormat="1" ht="12.75">
      <c r="A9" s="70" t="s">
        <v>15</v>
      </c>
      <c r="B9" s="71" t="s">
        <v>55</v>
      </c>
      <c r="E9" s="74"/>
      <c r="F9" s="74"/>
      <c r="G9" s="74"/>
      <c r="H9" s="74"/>
      <c r="I9" s="123"/>
      <c r="J9" s="124"/>
    </row>
    <row r="10" spans="1:10" s="75" customFormat="1" ht="25.5">
      <c r="A10" s="70" t="s">
        <v>56</v>
      </c>
      <c r="B10" s="71" t="s">
        <v>57</v>
      </c>
      <c r="E10" s="74"/>
      <c r="F10" s="74"/>
      <c r="G10" s="74"/>
      <c r="H10" s="74"/>
      <c r="I10" s="123"/>
      <c r="J10" s="124"/>
    </row>
    <row r="11" spans="1:10" s="75" customFormat="1" ht="12.75">
      <c r="A11" s="70" t="s">
        <v>58</v>
      </c>
      <c r="B11" s="71" t="s">
        <v>59</v>
      </c>
      <c r="E11" s="74"/>
      <c r="F11" s="74"/>
      <c r="G11" s="74"/>
      <c r="H11" s="74"/>
      <c r="I11" s="123"/>
      <c r="J11" s="124"/>
    </row>
    <row r="12" spans="1:10" s="75" customFormat="1" ht="12.75">
      <c r="A12" s="70" t="s">
        <v>60</v>
      </c>
      <c r="B12" s="71" t="s">
        <v>61</v>
      </c>
      <c r="E12" s="74"/>
      <c r="F12" s="74"/>
      <c r="G12" s="74"/>
      <c r="H12" s="74"/>
      <c r="I12" s="123"/>
      <c r="J12" s="124"/>
    </row>
    <row r="13" spans="1:10" s="75" customFormat="1" ht="12.75">
      <c r="A13" s="70" t="s">
        <v>62</v>
      </c>
      <c r="B13" s="71" t="s">
        <v>63</v>
      </c>
      <c r="E13" s="74"/>
      <c r="F13" s="74"/>
      <c r="G13" s="74"/>
      <c r="H13" s="74"/>
      <c r="I13" s="123"/>
      <c r="J13" s="124"/>
    </row>
    <row r="14" spans="1:10" s="75" customFormat="1" ht="38.25">
      <c r="A14" s="70" t="s">
        <v>64</v>
      </c>
      <c r="B14" s="71" t="s">
        <v>65</v>
      </c>
      <c r="E14" s="74"/>
      <c r="F14" s="74"/>
      <c r="G14" s="74"/>
      <c r="H14" s="74"/>
      <c r="I14" s="123"/>
      <c r="J14" s="124"/>
    </row>
    <row r="15" spans="1:10" s="75" customFormat="1" ht="12.75">
      <c r="A15" s="70" t="s">
        <v>66</v>
      </c>
      <c r="B15" s="71" t="s">
        <v>67</v>
      </c>
      <c r="E15" s="74"/>
      <c r="F15" s="74"/>
      <c r="G15" s="74"/>
      <c r="H15" s="74"/>
      <c r="I15" s="123"/>
      <c r="J15" s="124"/>
    </row>
    <row r="16" spans="1:10" s="75" customFormat="1" ht="12.75">
      <c r="A16" s="70"/>
      <c r="B16" s="71"/>
      <c r="E16" s="74"/>
      <c r="F16" s="74"/>
      <c r="G16" s="74"/>
      <c r="H16" s="74"/>
      <c r="I16" s="123"/>
      <c r="J16" s="124"/>
    </row>
    <row r="17" spans="1:10" s="75" customFormat="1" ht="12.75">
      <c r="A17" s="76"/>
      <c r="E17" s="74"/>
      <c r="F17" s="74"/>
      <c r="G17" s="74"/>
      <c r="H17" s="74"/>
      <c r="I17" s="123"/>
      <c r="J17" s="124"/>
    </row>
    <row r="18" spans="2:10" ht="15.75">
      <c r="B18" s="78" t="s">
        <v>16</v>
      </c>
      <c r="C18" s="79"/>
      <c r="D18" s="80"/>
      <c r="E18" s="81"/>
      <c r="F18" s="81"/>
      <c r="G18" s="81"/>
      <c r="H18" s="81"/>
      <c r="I18" s="125"/>
      <c r="J18" s="126">
        <f>SUM(J7:J17)</f>
        <v>0</v>
      </c>
    </row>
    <row r="21" spans="1:2" ht="18">
      <c r="A21" s="68" t="s">
        <v>17</v>
      </c>
      <c r="B21" s="69" t="s">
        <v>18</v>
      </c>
    </row>
    <row r="23" spans="1:10" s="75" customFormat="1" ht="12.75">
      <c r="A23" s="76"/>
      <c r="B23" s="71" t="s">
        <v>19</v>
      </c>
      <c r="C23" s="82"/>
      <c r="D23" s="82"/>
      <c r="E23" s="74"/>
      <c r="F23" s="74"/>
      <c r="G23" s="74"/>
      <c r="H23" s="74"/>
      <c r="I23" s="123"/>
      <c r="J23" s="124"/>
    </row>
    <row r="24" spans="1:10" s="75" customFormat="1" ht="38.25">
      <c r="A24" s="76"/>
      <c r="B24" s="71" t="s">
        <v>40</v>
      </c>
      <c r="C24" s="82"/>
      <c r="D24" s="82"/>
      <c r="E24" s="74"/>
      <c r="F24" s="74"/>
      <c r="G24" s="74"/>
      <c r="H24" s="74"/>
      <c r="I24" s="123"/>
      <c r="J24" s="124"/>
    </row>
    <row r="25" spans="1:10" s="75" customFormat="1" ht="76.5">
      <c r="A25" s="76"/>
      <c r="B25" s="71" t="s">
        <v>20</v>
      </c>
      <c r="C25" s="82"/>
      <c r="D25" s="82"/>
      <c r="E25" s="74"/>
      <c r="F25" s="74"/>
      <c r="G25" s="83"/>
      <c r="H25" s="74"/>
      <c r="I25" s="123"/>
      <c r="J25" s="124"/>
    </row>
    <row r="26" spans="1:10" s="75" customFormat="1" ht="38.25">
      <c r="A26" s="76"/>
      <c r="B26" s="71" t="s">
        <v>21</v>
      </c>
      <c r="C26" s="82"/>
      <c r="D26" s="82"/>
      <c r="E26" s="74"/>
      <c r="F26" s="74"/>
      <c r="G26" s="74"/>
      <c r="H26" s="74"/>
      <c r="I26" s="123"/>
      <c r="J26" s="124"/>
    </row>
    <row r="27" spans="1:10" s="75" customFormat="1" ht="12.75">
      <c r="A27" s="76"/>
      <c r="C27" s="84"/>
      <c r="D27" s="82"/>
      <c r="E27" s="74"/>
      <c r="F27" s="74"/>
      <c r="G27" s="74"/>
      <c r="H27" s="74"/>
      <c r="I27" s="123"/>
      <c r="J27" s="124"/>
    </row>
    <row r="28" spans="1:10" s="75" customFormat="1" ht="12.75">
      <c r="A28" s="76"/>
      <c r="B28" s="71" t="s">
        <v>68</v>
      </c>
      <c r="C28" s="85"/>
      <c r="D28" s="82"/>
      <c r="E28" s="74"/>
      <c r="F28" s="74"/>
      <c r="G28" s="74"/>
      <c r="H28" s="74"/>
      <c r="I28" s="123"/>
      <c r="J28" s="124"/>
    </row>
    <row r="29" spans="1:10" s="75" customFormat="1" ht="51">
      <c r="A29" s="70" t="s">
        <v>22</v>
      </c>
      <c r="B29" s="71" t="s">
        <v>50</v>
      </c>
      <c r="I29" s="123"/>
      <c r="J29" s="124"/>
    </row>
    <row r="30" spans="1:10" s="75" customFormat="1" ht="14.25">
      <c r="A30" s="76"/>
      <c r="B30" s="71" t="s">
        <v>42</v>
      </c>
      <c r="C30" s="72" t="s">
        <v>24</v>
      </c>
      <c r="D30" s="86" t="s">
        <v>25</v>
      </c>
      <c r="E30" s="74">
        <v>670.1</v>
      </c>
      <c r="F30" s="74">
        <f>E30*1.1</f>
        <v>737.1100000000001</v>
      </c>
      <c r="G30" s="74">
        <v>20</v>
      </c>
      <c r="H30" s="74">
        <f>G30*1.1</f>
        <v>22</v>
      </c>
      <c r="I30" s="123">
        <v>0</v>
      </c>
      <c r="J30" s="124">
        <f>H30*I30</f>
        <v>0</v>
      </c>
    </row>
    <row r="31" spans="1:10" s="75" customFormat="1" ht="14.25">
      <c r="A31" s="76"/>
      <c r="B31" s="71"/>
      <c r="C31" s="72"/>
      <c r="D31" s="86"/>
      <c r="E31" s="74"/>
      <c r="F31" s="74"/>
      <c r="G31" s="74"/>
      <c r="H31" s="74"/>
      <c r="I31" s="123"/>
      <c r="J31" s="124"/>
    </row>
    <row r="32" spans="1:10" s="75" customFormat="1" ht="12.75">
      <c r="A32" s="76"/>
      <c r="C32" s="82"/>
      <c r="D32" s="82"/>
      <c r="E32" s="74"/>
      <c r="F32" s="74"/>
      <c r="G32" s="74"/>
      <c r="H32" s="74"/>
      <c r="I32" s="123"/>
      <c r="J32" s="124"/>
    </row>
    <row r="33" spans="1:10" s="75" customFormat="1" ht="38.25">
      <c r="A33" s="70" t="s">
        <v>32</v>
      </c>
      <c r="B33" s="71" t="s">
        <v>43</v>
      </c>
      <c r="E33" s="87"/>
      <c r="F33" s="87"/>
      <c r="G33" s="88"/>
      <c r="H33" s="87"/>
      <c r="I33" s="123"/>
      <c r="J33" s="124"/>
    </row>
    <row r="34" spans="1:10" s="75" customFormat="1" ht="12.75">
      <c r="A34" s="70"/>
      <c r="B34" s="71"/>
      <c r="E34" s="87"/>
      <c r="F34" s="87"/>
      <c r="G34" s="87"/>
      <c r="H34" s="87"/>
      <c r="I34" s="123"/>
      <c r="J34" s="124"/>
    </row>
    <row r="35" spans="1:10" s="75" customFormat="1" ht="14.25">
      <c r="A35" s="70"/>
      <c r="B35" s="71" t="s">
        <v>151</v>
      </c>
      <c r="C35" s="72" t="s">
        <v>27</v>
      </c>
      <c r="E35" s="87">
        <v>23</v>
      </c>
      <c r="F35" s="74">
        <f>E35</f>
        <v>23</v>
      </c>
      <c r="G35" s="74">
        <v>10</v>
      </c>
      <c r="H35" s="74">
        <f>G35</f>
        <v>10</v>
      </c>
      <c r="I35" s="123">
        <v>0</v>
      </c>
      <c r="J35" s="124">
        <f>H35*I35</f>
        <v>0</v>
      </c>
    </row>
    <row r="36" spans="1:10" s="75" customFormat="1" ht="14.25">
      <c r="A36" s="89"/>
      <c r="B36" s="71" t="s">
        <v>152</v>
      </c>
      <c r="C36" s="72" t="s">
        <v>27</v>
      </c>
      <c r="E36" s="87">
        <v>4</v>
      </c>
      <c r="F36" s="74">
        <f>E36</f>
        <v>4</v>
      </c>
      <c r="G36" s="74">
        <f>29+19+14+17</f>
        <v>79</v>
      </c>
      <c r="H36" s="74">
        <f>G36</f>
        <v>79</v>
      </c>
      <c r="I36" s="123">
        <v>0</v>
      </c>
      <c r="J36" s="124">
        <f>H36*I36</f>
        <v>0</v>
      </c>
    </row>
    <row r="37" spans="1:10" s="75" customFormat="1" ht="14.25">
      <c r="A37" s="89"/>
      <c r="B37" s="71" t="s">
        <v>153</v>
      </c>
      <c r="C37" s="72" t="s">
        <v>27</v>
      </c>
      <c r="E37" s="87">
        <v>4</v>
      </c>
      <c r="F37" s="74">
        <f>E37</f>
        <v>4</v>
      </c>
      <c r="G37" s="74">
        <f>1+3</f>
        <v>4</v>
      </c>
      <c r="H37" s="74">
        <f>G37</f>
        <v>4</v>
      </c>
      <c r="I37" s="123">
        <v>0</v>
      </c>
      <c r="J37" s="124">
        <f>H37*I37</f>
        <v>0</v>
      </c>
    </row>
    <row r="38" spans="1:10" s="75" customFormat="1" ht="12.75">
      <c r="A38" s="89"/>
      <c r="B38" s="71"/>
      <c r="E38" s="87"/>
      <c r="F38" s="87"/>
      <c r="G38" s="87"/>
      <c r="H38" s="87"/>
      <c r="I38" s="123"/>
      <c r="J38" s="124"/>
    </row>
    <row r="39" spans="1:10" s="75" customFormat="1" ht="38.25">
      <c r="A39" s="70" t="s">
        <v>33</v>
      </c>
      <c r="B39" s="71" t="s">
        <v>161</v>
      </c>
      <c r="C39" s="72" t="s">
        <v>24</v>
      </c>
      <c r="D39" s="86"/>
      <c r="E39" s="74">
        <v>0</v>
      </c>
      <c r="F39" s="74">
        <f>E39</f>
        <v>0</v>
      </c>
      <c r="G39" s="74">
        <v>128</v>
      </c>
      <c r="H39" s="74">
        <f>G39*1.1</f>
        <v>140.8</v>
      </c>
      <c r="I39" s="123">
        <v>0</v>
      </c>
      <c r="J39" s="124">
        <f>H39*I39</f>
        <v>0</v>
      </c>
    </row>
    <row r="40" spans="1:10" s="75" customFormat="1" ht="14.25">
      <c r="A40" s="70"/>
      <c r="B40" s="90"/>
      <c r="C40" s="72"/>
      <c r="D40" s="86"/>
      <c r="E40" s="74"/>
      <c r="F40" s="74"/>
      <c r="G40" s="74"/>
      <c r="H40" s="74"/>
      <c r="I40" s="123"/>
      <c r="J40" s="124"/>
    </row>
    <row r="41" spans="1:10" s="75" customFormat="1" ht="25.5">
      <c r="A41" s="70" t="s">
        <v>34</v>
      </c>
      <c r="B41" s="71" t="s">
        <v>162</v>
      </c>
      <c r="C41" s="72" t="s">
        <v>27</v>
      </c>
      <c r="E41" s="87">
        <v>23</v>
      </c>
      <c r="F41" s="74">
        <f>E41</f>
        <v>23</v>
      </c>
      <c r="G41" s="74">
        <v>21</v>
      </c>
      <c r="H41" s="74">
        <f>G41</f>
        <v>21</v>
      </c>
      <c r="I41" s="123">
        <v>0</v>
      </c>
      <c r="J41" s="124">
        <f>H41*I41</f>
        <v>0</v>
      </c>
    </row>
    <row r="42" spans="1:10" s="75" customFormat="1" ht="12.75">
      <c r="A42" s="89"/>
      <c r="B42" s="71"/>
      <c r="E42" s="87"/>
      <c r="F42" s="87"/>
      <c r="G42" s="87"/>
      <c r="H42" s="87"/>
      <c r="I42" s="123"/>
      <c r="J42" s="124"/>
    </row>
    <row r="43" spans="9:10" s="75" customFormat="1" ht="12.75">
      <c r="I43" s="123"/>
      <c r="J43" s="124"/>
    </row>
    <row r="44" spans="1:10" s="75" customFormat="1" ht="12.75">
      <c r="A44" s="76"/>
      <c r="E44" s="74"/>
      <c r="F44" s="74"/>
      <c r="G44" s="74"/>
      <c r="H44" s="74"/>
      <c r="I44" s="123"/>
      <c r="J44" s="124"/>
    </row>
    <row r="45" spans="1:10" s="75" customFormat="1" ht="15.75">
      <c r="A45" s="76"/>
      <c r="B45" s="91" t="s">
        <v>30</v>
      </c>
      <c r="C45" s="92"/>
      <c r="D45" s="93"/>
      <c r="E45" s="94"/>
      <c r="F45" s="94"/>
      <c r="G45" s="94"/>
      <c r="H45" s="94"/>
      <c r="I45" s="127"/>
      <c r="J45" s="128">
        <f>SUM(J21:J43)</f>
        <v>0</v>
      </c>
    </row>
    <row r="46" spans="2:8" ht="15.75">
      <c r="B46" s="95"/>
      <c r="C46" s="96"/>
      <c r="D46" s="97"/>
      <c r="E46" s="98"/>
      <c r="F46" s="98"/>
      <c r="G46" s="98"/>
      <c r="H46" s="98"/>
    </row>
  </sheetData>
  <sheetProtection password="CAF5" sheet="1" formatCells="0" formatColumns="0" formatRows="0"/>
  <printOptions/>
  <pageMargins left="0.7874015748031497" right="0.1968503937007874" top="0.7874015748031497" bottom="1.0236220472440944" header="0.5118110236220472" footer="0.4330708661417323"/>
  <pageSetup firstPageNumber="2" useFirstPageNumber="1" horizontalDpi="600" verticalDpi="600" orientation="portrait" paperSize="9" r:id="rId1"/>
  <headerFooter alignWithMargins="0">
    <oddFooter>&amp;Rstran&amp;P</oddFooter>
  </headerFooter>
  <rowBreaks count="1" manualBreakCount="1">
    <brk id="19" max="255" man="1"/>
  </rowBreaks>
</worksheet>
</file>

<file path=xl/worksheets/sheet4.xml><?xml version="1.0" encoding="utf-8"?>
<worksheet xmlns="http://schemas.openxmlformats.org/spreadsheetml/2006/main" xmlns:r="http://schemas.openxmlformats.org/officeDocument/2006/relationships">
  <dimension ref="A1:M133"/>
  <sheetViews>
    <sheetView showZeros="0" view="pageBreakPreview" zoomScaleNormal="150" zoomScaleSheetLayoutView="100" zoomScalePageLayoutView="130" workbookViewId="0" topLeftCell="A7">
      <selection activeCell="I16" sqref="I16"/>
    </sheetView>
  </sheetViews>
  <sheetFormatPr defaultColWidth="9.00390625" defaultRowHeight="12.75"/>
  <cols>
    <col min="1" max="1" width="5.375" style="77" customWidth="1"/>
    <col min="2" max="2" width="40.00390625" style="66" customWidth="1"/>
    <col min="3" max="3" width="7.375" style="66" customWidth="1"/>
    <col min="4" max="4" width="2.875" style="66" hidden="1" customWidth="1"/>
    <col min="5" max="6" width="9.00390625" style="67" hidden="1" customWidth="1"/>
    <col min="7" max="7" width="9.00390625" style="120" hidden="1" customWidth="1"/>
    <col min="8" max="8" width="9.00390625" style="67" customWidth="1"/>
    <col min="9" max="9" width="12.625" style="121" bestFit="1" customWidth="1"/>
    <col min="10" max="10" width="14.75390625" style="122" bestFit="1" customWidth="1"/>
    <col min="11" max="16384" width="9.125" style="66" customWidth="1"/>
  </cols>
  <sheetData>
    <row r="1" spans="1:10" s="75" customFormat="1" ht="12.75">
      <c r="A1" s="76"/>
      <c r="E1" s="74"/>
      <c r="F1" s="74"/>
      <c r="G1" s="74"/>
      <c r="H1" s="74"/>
      <c r="I1" s="123"/>
      <c r="J1" s="124"/>
    </row>
    <row r="2" spans="1:10" s="75" customFormat="1" ht="18">
      <c r="A2" s="99" t="s">
        <v>8</v>
      </c>
      <c r="B2" s="100" t="s">
        <v>9</v>
      </c>
      <c r="E2" s="74"/>
      <c r="F2" s="74"/>
      <c r="G2" s="74"/>
      <c r="H2" s="74"/>
      <c r="I2" s="123"/>
      <c r="J2" s="124"/>
    </row>
    <row r="3" spans="1:10" s="75" customFormat="1" ht="18">
      <c r="A3" s="99"/>
      <c r="B3" s="100"/>
      <c r="E3" s="74"/>
      <c r="F3" s="74"/>
      <c r="G3" s="74"/>
      <c r="H3" s="74"/>
      <c r="I3" s="123"/>
      <c r="J3" s="124"/>
    </row>
    <row r="4" spans="1:10" s="75" customFormat="1" ht="18">
      <c r="A4" s="101" t="s">
        <v>10</v>
      </c>
      <c r="B4" s="102" t="s">
        <v>37</v>
      </c>
      <c r="C4" s="82"/>
      <c r="D4" s="82"/>
      <c r="E4" s="74"/>
      <c r="F4" s="74"/>
      <c r="G4" s="74"/>
      <c r="H4" s="74"/>
      <c r="I4" s="123"/>
      <c r="J4" s="124"/>
    </row>
    <row r="5" spans="3:10" s="75" customFormat="1" ht="12.75">
      <c r="C5" s="82"/>
      <c r="D5" s="82"/>
      <c r="E5" s="74"/>
      <c r="F5" s="74"/>
      <c r="G5" s="74"/>
      <c r="H5" s="74"/>
      <c r="I5" s="123"/>
      <c r="J5" s="124"/>
    </row>
    <row r="6" spans="2:10" s="75" customFormat="1" ht="12.75">
      <c r="B6" s="85"/>
      <c r="E6" s="74"/>
      <c r="F6" s="74"/>
      <c r="G6" s="74"/>
      <c r="H6" s="74"/>
      <c r="I6" s="123"/>
      <c r="J6" s="124"/>
    </row>
    <row r="7" spans="1:10" s="75" customFormat="1" ht="63.75">
      <c r="A7" s="89" t="s">
        <v>12</v>
      </c>
      <c r="B7" s="71" t="s">
        <v>155</v>
      </c>
      <c r="E7" s="74"/>
      <c r="F7" s="74"/>
      <c r="G7" s="74"/>
      <c r="H7" s="74"/>
      <c r="I7" s="123"/>
      <c r="J7" s="124"/>
    </row>
    <row r="8" spans="1:10" s="75" customFormat="1" ht="12.75">
      <c r="A8" s="89"/>
      <c r="B8" s="71" t="s">
        <v>160</v>
      </c>
      <c r="C8" s="72" t="s">
        <v>24</v>
      </c>
      <c r="D8" s="103"/>
      <c r="E8" s="104">
        <v>44</v>
      </c>
      <c r="F8" s="104">
        <f>E8*1.1</f>
        <v>48.400000000000006</v>
      </c>
      <c r="G8" s="104">
        <v>217.8</v>
      </c>
      <c r="H8" s="74">
        <f>G8*1.02</f>
        <v>222.156</v>
      </c>
      <c r="I8" s="123">
        <v>0</v>
      </c>
      <c r="J8" s="124">
        <f>H8*I8</f>
        <v>0</v>
      </c>
    </row>
    <row r="9" spans="1:10" s="75" customFormat="1" ht="12.75">
      <c r="A9" s="76"/>
      <c r="E9" s="82"/>
      <c r="F9" s="82"/>
      <c r="G9" s="82"/>
      <c r="H9" s="82"/>
      <c r="I9" s="123"/>
      <c r="J9" s="124"/>
    </row>
    <row r="10" spans="1:10" s="75" customFormat="1" ht="15.75">
      <c r="A10" s="76"/>
      <c r="B10" s="91" t="s">
        <v>38</v>
      </c>
      <c r="C10" s="105"/>
      <c r="D10" s="106"/>
      <c r="E10" s="107"/>
      <c r="F10" s="107"/>
      <c r="G10" s="107"/>
      <c r="H10" s="107"/>
      <c r="I10" s="127"/>
      <c r="J10" s="128">
        <f>SUM(J8:J8)</f>
        <v>0</v>
      </c>
    </row>
    <row r="11" spans="3:10" s="75" customFormat="1" ht="12.75">
      <c r="C11" s="82"/>
      <c r="D11" s="82"/>
      <c r="E11" s="74"/>
      <c r="F11" s="74"/>
      <c r="G11" s="74"/>
      <c r="H11" s="74"/>
      <c r="I11" s="123"/>
      <c r="J11" s="124"/>
    </row>
    <row r="12" spans="1:10" s="75" customFormat="1" ht="12.75">
      <c r="A12" s="76"/>
      <c r="E12" s="74"/>
      <c r="F12" s="74"/>
      <c r="G12" s="74"/>
      <c r="H12" s="74"/>
      <c r="I12" s="123"/>
      <c r="J12" s="124"/>
    </row>
    <row r="13" spans="1:10" s="75" customFormat="1" ht="18">
      <c r="A13" s="108" t="s">
        <v>31</v>
      </c>
      <c r="B13" s="102" t="s">
        <v>39</v>
      </c>
      <c r="E13" s="74"/>
      <c r="F13" s="74"/>
      <c r="G13" s="74"/>
      <c r="H13" s="74"/>
      <c r="I13" s="123"/>
      <c r="J13" s="124"/>
    </row>
    <row r="14" spans="1:10" s="75" customFormat="1" ht="12.75">
      <c r="A14" s="76"/>
      <c r="E14" s="74"/>
      <c r="F14" s="74"/>
      <c r="G14" s="74"/>
      <c r="H14" s="74"/>
      <c r="I14" s="123"/>
      <c r="J14" s="124"/>
    </row>
    <row r="15" spans="1:10" s="75" customFormat="1" ht="12.75">
      <c r="A15" s="76"/>
      <c r="B15" s="75" t="s">
        <v>19</v>
      </c>
      <c r="E15" s="74"/>
      <c r="F15" s="74"/>
      <c r="G15" s="74"/>
      <c r="H15" s="74"/>
      <c r="I15" s="123"/>
      <c r="J15" s="124"/>
    </row>
    <row r="16" spans="1:10" s="75" customFormat="1" ht="76.5">
      <c r="A16" s="76"/>
      <c r="B16" s="71" t="s">
        <v>70</v>
      </c>
      <c r="E16" s="74"/>
      <c r="F16" s="74"/>
      <c r="G16" s="74"/>
      <c r="H16" s="74"/>
      <c r="I16" s="123"/>
      <c r="J16" s="124"/>
    </row>
    <row r="17" spans="1:10" s="75" customFormat="1" ht="12.75">
      <c r="A17" s="76"/>
      <c r="E17" s="74"/>
      <c r="F17" s="74"/>
      <c r="G17" s="74"/>
      <c r="H17" s="74"/>
      <c r="I17" s="123"/>
      <c r="J17" s="124"/>
    </row>
    <row r="18" spans="2:10" s="75" customFormat="1" ht="12.75">
      <c r="B18" s="82" t="s">
        <v>71</v>
      </c>
      <c r="E18" s="104"/>
      <c r="F18" s="109"/>
      <c r="G18" s="109"/>
      <c r="H18" s="74"/>
      <c r="I18" s="123"/>
      <c r="J18" s="124"/>
    </row>
    <row r="19" spans="2:10" s="75" customFormat="1" ht="51">
      <c r="B19" s="71" t="s">
        <v>72</v>
      </c>
      <c r="E19" s="104"/>
      <c r="F19" s="109"/>
      <c r="G19" s="109"/>
      <c r="H19" s="74"/>
      <c r="I19" s="123"/>
      <c r="J19" s="124"/>
    </row>
    <row r="20" spans="2:10" s="75" customFormat="1" ht="63.75">
      <c r="B20" s="71" t="s">
        <v>73</v>
      </c>
      <c r="E20" s="104"/>
      <c r="F20" s="109"/>
      <c r="G20" s="109"/>
      <c r="H20" s="74"/>
      <c r="I20" s="123"/>
      <c r="J20" s="124"/>
    </row>
    <row r="21" spans="2:10" s="75" customFormat="1" ht="12.75">
      <c r="B21" s="71"/>
      <c r="E21" s="104"/>
      <c r="F21" s="109"/>
      <c r="G21" s="109"/>
      <c r="H21" s="74"/>
      <c r="I21" s="123"/>
      <c r="J21" s="124"/>
    </row>
    <row r="22" spans="1:10" s="75" customFormat="1" ht="63.75">
      <c r="A22" s="70" t="s">
        <v>12</v>
      </c>
      <c r="B22" s="71" t="s">
        <v>177</v>
      </c>
      <c r="C22" s="72" t="s">
        <v>27</v>
      </c>
      <c r="E22" s="104">
        <v>1</v>
      </c>
      <c r="F22" s="110">
        <f>E22</f>
        <v>1</v>
      </c>
      <c r="G22" s="74">
        <v>1</v>
      </c>
      <c r="H22" s="74">
        <f>G22</f>
        <v>1</v>
      </c>
      <c r="I22" s="123">
        <v>0</v>
      </c>
      <c r="J22" s="124">
        <f>I22*H22</f>
        <v>0</v>
      </c>
    </row>
    <row r="23" spans="1:10" s="75" customFormat="1" ht="12.75">
      <c r="A23" s="76"/>
      <c r="E23" s="74"/>
      <c r="F23" s="74"/>
      <c r="G23" s="74"/>
      <c r="H23" s="74"/>
      <c r="I23" s="123"/>
      <c r="J23" s="124"/>
    </row>
    <row r="24" spans="1:10" s="75" customFormat="1" ht="63.75">
      <c r="A24" s="70" t="s">
        <v>23</v>
      </c>
      <c r="B24" s="71" t="s">
        <v>178</v>
      </c>
      <c r="C24" s="72" t="s">
        <v>27</v>
      </c>
      <c r="E24" s="74"/>
      <c r="F24" s="74"/>
      <c r="G24" s="74">
        <v>1</v>
      </c>
      <c r="H24" s="74">
        <f>G24</f>
        <v>1</v>
      </c>
      <c r="I24" s="123">
        <v>0</v>
      </c>
      <c r="J24" s="124">
        <f>I24*H24</f>
        <v>0</v>
      </c>
    </row>
    <row r="25" spans="1:10" s="75" customFormat="1" ht="12.75">
      <c r="A25" s="76"/>
      <c r="B25" s="84"/>
      <c r="E25" s="74"/>
      <c r="F25" s="74"/>
      <c r="G25" s="74"/>
      <c r="H25" s="74"/>
      <c r="I25" s="123"/>
      <c r="J25" s="124"/>
    </row>
    <row r="26" spans="1:10" s="75" customFormat="1" ht="76.5">
      <c r="A26" s="70" t="s">
        <v>163</v>
      </c>
      <c r="B26" s="71" t="s">
        <v>180</v>
      </c>
      <c r="C26" s="72" t="s">
        <v>27</v>
      </c>
      <c r="E26" s="74"/>
      <c r="F26" s="74"/>
      <c r="G26" s="74">
        <v>1</v>
      </c>
      <c r="H26" s="74">
        <f>G26</f>
        <v>1</v>
      </c>
      <c r="I26" s="123">
        <v>0</v>
      </c>
      <c r="J26" s="124">
        <f>I26*H26</f>
        <v>0</v>
      </c>
    </row>
    <row r="27" spans="1:10" s="75" customFormat="1" ht="12.75">
      <c r="A27" s="70"/>
      <c r="B27" s="71"/>
      <c r="C27" s="72"/>
      <c r="E27" s="74"/>
      <c r="F27" s="74"/>
      <c r="G27" s="74"/>
      <c r="H27" s="74"/>
      <c r="I27" s="123"/>
      <c r="J27" s="124"/>
    </row>
    <row r="28" spans="1:10" s="75" customFormat="1" ht="63.75">
      <c r="A28" s="70" t="s">
        <v>164</v>
      </c>
      <c r="B28" s="71" t="s">
        <v>179</v>
      </c>
      <c r="C28" s="72" t="s">
        <v>27</v>
      </c>
      <c r="E28" s="74"/>
      <c r="F28" s="74"/>
      <c r="G28" s="74">
        <v>2</v>
      </c>
      <c r="H28" s="74">
        <v>1</v>
      </c>
      <c r="I28" s="123">
        <v>0</v>
      </c>
      <c r="J28" s="124">
        <f>I28*H28</f>
        <v>0</v>
      </c>
    </row>
    <row r="29" spans="1:10" s="75" customFormat="1" ht="12.75">
      <c r="A29" s="70"/>
      <c r="B29" s="71"/>
      <c r="C29" s="72"/>
      <c r="E29" s="74"/>
      <c r="F29" s="74"/>
      <c r="G29" s="74"/>
      <c r="H29" s="74"/>
      <c r="I29" s="123"/>
      <c r="J29" s="124"/>
    </row>
    <row r="30" spans="1:10" s="75" customFormat="1" ht="12.75">
      <c r="A30" s="76"/>
      <c r="B30" s="71" t="s">
        <v>74</v>
      </c>
      <c r="E30" s="74"/>
      <c r="F30" s="74"/>
      <c r="G30" s="74"/>
      <c r="H30" s="74"/>
      <c r="I30" s="123"/>
      <c r="J30" s="124"/>
    </row>
    <row r="31" spans="1:10" s="75" customFormat="1" ht="65.25">
      <c r="A31" s="76"/>
      <c r="B31" s="71" t="s">
        <v>182</v>
      </c>
      <c r="E31" s="74"/>
      <c r="F31" s="74"/>
      <c r="G31" s="74"/>
      <c r="H31" s="74"/>
      <c r="I31" s="123"/>
      <c r="J31" s="124"/>
    </row>
    <row r="32" spans="1:10" s="75" customFormat="1" ht="39.75">
      <c r="A32" s="76"/>
      <c r="B32" s="71" t="s">
        <v>83</v>
      </c>
      <c r="E32" s="74"/>
      <c r="F32" s="74"/>
      <c r="G32" s="74"/>
      <c r="H32" s="74"/>
      <c r="I32" s="123"/>
      <c r="J32" s="124"/>
    </row>
    <row r="33" spans="1:10" s="75" customFormat="1" ht="25.5">
      <c r="A33" s="76"/>
      <c r="B33" s="71" t="s">
        <v>75</v>
      </c>
      <c r="E33" s="74"/>
      <c r="F33" s="74"/>
      <c r="G33" s="74"/>
      <c r="H33" s="74"/>
      <c r="I33" s="123"/>
      <c r="J33" s="124"/>
    </row>
    <row r="34" spans="1:10" s="75" customFormat="1" ht="12.75">
      <c r="A34" s="76"/>
      <c r="B34" s="111" t="s">
        <v>76</v>
      </c>
      <c r="E34" s="74"/>
      <c r="F34" s="74"/>
      <c r="G34" s="74"/>
      <c r="H34" s="74"/>
      <c r="I34" s="123"/>
      <c r="J34" s="124"/>
    </row>
    <row r="35" spans="1:10" s="75" customFormat="1" ht="12.75">
      <c r="A35" s="76"/>
      <c r="B35" s="111" t="s">
        <v>77</v>
      </c>
      <c r="E35" s="74"/>
      <c r="F35" s="74"/>
      <c r="G35" s="74"/>
      <c r="H35" s="74"/>
      <c r="I35" s="123"/>
      <c r="J35" s="124"/>
    </row>
    <row r="36" spans="1:10" s="75" customFormat="1" ht="69.75">
      <c r="A36" s="76"/>
      <c r="B36" s="112" t="s">
        <v>78</v>
      </c>
      <c r="E36" s="74"/>
      <c r="F36" s="74"/>
      <c r="G36" s="74"/>
      <c r="H36" s="74"/>
      <c r="I36" s="123"/>
      <c r="J36" s="124"/>
    </row>
    <row r="37" spans="1:10" s="75" customFormat="1" ht="25.5">
      <c r="A37" s="76"/>
      <c r="B37" s="111" t="s">
        <v>79</v>
      </c>
      <c r="E37" s="74"/>
      <c r="F37" s="74"/>
      <c r="G37" s="74"/>
      <c r="H37" s="74"/>
      <c r="I37" s="123"/>
      <c r="J37" s="124"/>
    </row>
    <row r="38" spans="1:10" s="75" customFormat="1" ht="28.5">
      <c r="A38" s="76"/>
      <c r="B38" s="112" t="s">
        <v>80</v>
      </c>
      <c r="E38" s="74"/>
      <c r="F38" s="74"/>
      <c r="G38" s="74"/>
      <c r="H38" s="74"/>
      <c r="I38" s="123"/>
      <c r="J38" s="124"/>
    </row>
    <row r="39" spans="1:10" s="75" customFormat="1" ht="25.5">
      <c r="A39" s="76"/>
      <c r="B39" s="71" t="s">
        <v>168</v>
      </c>
      <c r="E39" s="74"/>
      <c r="F39" s="74"/>
      <c r="G39" s="74"/>
      <c r="H39" s="74"/>
      <c r="I39" s="123"/>
      <c r="J39" s="124"/>
    </row>
    <row r="40" spans="1:10" s="75" customFormat="1" ht="38.25">
      <c r="A40" s="76"/>
      <c r="B40" s="71" t="s">
        <v>181</v>
      </c>
      <c r="E40" s="74"/>
      <c r="F40" s="74"/>
      <c r="G40" s="74"/>
      <c r="H40" s="74"/>
      <c r="I40" s="123"/>
      <c r="J40" s="124"/>
    </row>
    <row r="41" spans="1:10" s="75" customFormat="1" ht="12.75">
      <c r="A41" s="76"/>
      <c r="B41" s="71" t="s">
        <v>81</v>
      </c>
      <c r="E41" s="74"/>
      <c r="F41" s="74"/>
      <c r="G41" s="74"/>
      <c r="H41" s="74"/>
      <c r="I41" s="123"/>
      <c r="J41" s="124"/>
    </row>
    <row r="42" spans="1:13" s="75" customFormat="1" ht="38.25">
      <c r="A42" s="76"/>
      <c r="B42" s="71" t="s">
        <v>82</v>
      </c>
      <c r="E42" s="74"/>
      <c r="F42" s="74"/>
      <c r="G42" s="83"/>
      <c r="H42" s="83"/>
      <c r="I42" s="123"/>
      <c r="J42" s="124"/>
      <c r="K42" s="84"/>
      <c r="L42" s="84"/>
      <c r="M42" s="84"/>
    </row>
    <row r="43" spans="1:10" s="75" customFormat="1" ht="25.5">
      <c r="A43" s="76"/>
      <c r="B43" s="71" t="s">
        <v>156</v>
      </c>
      <c r="C43" s="85"/>
      <c r="E43" s="74"/>
      <c r="F43" s="74"/>
      <c r="G43" s="74"/>
      <c r="H43" s="74"/>
      <c r="I43" s="123"/>
      <c r="J43" s="124"/>
    </row>
    <row r="44" spans="1:10" s="75" customFormat="1" ht="51">
      <c r="A44" s="76"/>
      <c r="B44" s="71" t="s">
        <v>137</v>
      </c>
      <c r="E44" s="74"/>
      <c r="F44" s="74"/>
      <c r="G44" s="74"/>
      <c r="H44" s="74"/>
      <c r="I44" s="123"/>
      <c r="J44" s="124"/>
    </row>
    <row r="45" spans="1:10" s="75" customFormat="1" ht="12.75">
      <c r="A45" s="76"/>
      <c r="E45" s="74"/>
      <c r="F45" s="74"/>
      <c r="G45" s="74"/>
      <c r="H45" s="74"/>
      <c r="I45" s="123"/>
      <c r="J45" s="124"/>
    </row>
    <row r="46" spans="1:10" s="75" customFormat="1" ht="25.5">
      <c r="A46" s="70" t="s">
        <v>28</v>
      </c>
      <c r="B46" s="71" t="s">
        <v>109</v>
      </c>
      <c r="C46" s="75" t="s">
        <v>27</v>
      </c>
      <c r="E46" s="87">
        <v>32</v>
      </c>
      <c r="F46" s="74"/>
      <c r="G46" s="74">
        <v>23</v>
      </c>
      <c r="H46" s="74">
        <f>G46</f>
        <v>23</v>
      </c>
      <c r="I46" s="129">
        <v>0</v>
      </c>
      <c r="J46" s="130">
        <f>H46*I46</f>
        <v>0</v>
      </c>
    </row>
    <row r="47" spans="1:10" s="75" customFormat="1" ht="12.75">
      <c r="A47" s="70"/>
      <c r="B47" s="71"/>
      <c r="E47" s="87"/>
      <c r="F47" s="74"/>
      <c r="G47" s="74"/>
      <c r="H47" s="74"/>
      <c r="I47" s="129"/>
      <c r="J47" s="130"/>
    </row>
    <row r="48" spans="1:10" s="75" customFormat="1" ht="25.5">
      <c r="A48" s="70" t="s">
        <v>32</v>
      </c>
      <c r="B48" s="71" t="s">
        <v>110</v>
      </c>
      <c r="C48" s="75" t="s">
        <v>27</v>
      </c>
      <c r="E48" s="87">
        <v>16</v>
      </c>
      <c r="F48" s="74"/>
      <c r="G48" s="74">
        <v>14</v>
      </c>
      <c r="H48" s="74">
        <f>G48</f>
        <v>14</v>
      </c>
      <c r="I48" s="129">
        <v>0</v>
      </c>
      <c r="J48" s="130">
        <f>H48*I48</f>
        <v>0</v>
      </c>
    </row>
    <row r="49" spans="1:10" s="75" customFormat="1" ht="12.75">
      <c r="A49" s="76"/>
      <c r="E49" s="87"/>
      <c r="F49" s="74"/>
      <c r="G49" s="74"/>
      <c r="H49" s="74"/>
      <c r="I49" s="129"/>
      <c r="J49" s="130"/>
    </row>
    <row r="50" spans="1:10" s="75" customFormat="1" ht="25.5">
      <c r="A50" s="70" t="s">
        <v>33</v>
      </c>
      <c r="B50" s="71" t="s">
        <v>111</v>
      </c>
      <c r="C50" s="75" t="s">
        <v>27</v>
      </c>
      <c r="E50" s="87">
        <v>1</v>
      </c>
      <c r="F50" s="74"/>
      <c r="G50" s="74">
        <v>12</v>
      </c>
      <c r="H50" s="74">
        <f>G50</f>
        <v>12</v>
      </c>
      <c r="I50" s="129">
        <v>0</v>
      </c>
      <c r="J50" s="130">
        <f>H50*I50</f>
        <v>0</v>
      </c>
    </row>
    <row r="51" spans="1:10" s="75" customFormat="1" ht="12.75">
      <c r="A51" s="76"/>
      <c r="E51" s="74"/>
      <c r="F51" s="74"/>
      <c r="G51" s="74"/>
      <c r="H51" s="74"/>
      <c r="I51" s="129"/>
      <c r="J51" s="130"/>
    </row>
    <row r="52" spans="1:10" s="75" customFormat="1" ht="25.5">
      <c r="A52" s="70" t="s">
        <v>34</v>
      </c>
      <c r="B52" s="71" t="s">
        <v>112</v>
      </c>
      <c r="C52" s="75" t="s">
        <v>27</v>
      </c>
      <c r="E52" s="87">
        <v>1</v>
      </c>
      <c r="F52" s="74"/>
      <c r="G52" s="74">
        <v>2</v>
      </c>
      <c r="H52" s="74">
        <f>G52</f>
        <v>2</v>
      </c>
      <c r="I52" s="129">
        <v>0</v>
      </c>
      <c r="J52" s="130">
        <f>H52*I52</f>
        <v>0</v>
      </c>
    </row>
    <row r="53" spans="1:10" s="75" customFormat="1" ht="12.75">
      <c r="A53" s="76"/>
      <c r="E53" s="74"/>
      <c r="F53" s="74"/>
      <c r="G53" s="74"/>
      <c r="H53" s="74"/>
      <c r="I53" s="129"/>
      <c r="J53" s="130"/>
    </row>
    <row r="54" spans="1:10" s="75" customFormat="1" ht="25.5">
      <c r="A54" s="70" t="s">
        <v>35</v>
      </c>
      <c r="B54" s="71" t="s">
        <v>113</v>
      </c>
      <c r="C54" s="75" t="s">
        <v>27</v>
      </c>
      <c r="E54" s="87">
        <v>1</v>
      </c>
      <c r="F54" s="74"/>
      <c r="G54" s="74">
        <v>8</v>
      </c>
      <c r="H54" s="74">
        <f>G54</f>
        <v>8</v>
      </c>
      <c r="I54" s="129">
        <v>0</v>
      </c>
      <c r="J54" s="130">
        <f>H54*I54</f>
        <v>0</v>
      </c>
    </row>
    <row r="55" spans="1:10" s="75" customFormat="1" ht="12.75">
      <c r="A55" s="76"/>
      <c r="E55" s="74"/>
      <c r="F55" s="74"/>
      <c r="G55" s="74"/>
      <c r="H55" s="74"/>
      <c r="I55" s="129"/>
      <c r="J55" s="130"/>
    </row>
    <row r="56" spans="1:10" s="75" customFormat="1" ht="25.5">
      <c r="A56" s="70" t="s">
        <v>36</v>
      </c>
      <c r="B56" s="71" t="s">
        <v>157</v>
      </c>
      <c r="C56" s="75" t="s">
        <v>27</v>
      </c>
      <c r="E56" s="87">
        <v>1</v>
      </c>
      <c r="F56" s="74"/>
      <c r="G56" s="74">
        <v>1</v>
      </c>
      <c r="H56" s="74">
        <f>G56</f>
        <v>1</v>
      </c>
      <c r="I56" s="129">
        <v>0</v>
      </c>
      <c r="J56" s="130">
        <f>H56*I56</f>
        <v>0</v>
      </c>
    </row>
    <row r="57" spans="1:10" s="75" customFormat="1" ht="12.75">
      <c r="A57" s="76"/>
      <c r="E57" s="74"/>
      <c r="F57" s="74"/>
      <c r="G57" s="74"/>
      <c r="H57" s="74"/>
      <c r="I57" s="129"/>
      <c r="J57" s="130"/>
    </row>
    <row r="58" spans="1:10" s="75" customFormat="1" ht="25.5">
      <c r="A58" s="70" t="s">
        <v>29</v>
      </c>
      <c r="B58" s="71" t="s">
        <v>114</v>
      </c>
      <c r="C58" s="75" t="s">
        <v>27</v>
      </c>
      <c r="E58" s="87">
        <v>1</v>
      </c>
      <c r="F58" s="74"/>
      <c r="G58" s="74">
        <v>1</v>
      </c>
      <c r="H58" s="74">
        <f>G58</f>
        <v>1</v>
      </c>
      <c r="I58" s="129">
        <v>0</v>
      </c>
      <c r="J58" s="130">
        <f>H58*I58</f>
        <v>0</v>
      </c>
    </row>
    <row r="59" spans="1:10" s="75" customFormat="1" ht="12.75">
      <c r="A59" s="76"/>
      <c r="E59" s="74"/>
      <c r="F59" s="74"/>
      <c r="G59" s="74"/>
      <c r="H59" s="74"/>
      <c r="I59" s="129"/>
      <c r="J59" s="130"/>
    </row>
    <row r="60" spans="1:10" s="75" customFormat="1" ht="25.5">
      <c r="A60" s="70" t="s">
        <v>69</v>
      </c>
      <c r="B60" s="71" t="s">
        <v>115</v>
      </c>
      <c r="C60" s="75" t="s">
        <v>27</v>
      </c>
      <c r="E60" s="87">
        <v>1</v>
      </c>
      <c r="F60" s="74"/>
      <c r="G60" s="74">
        <v>1</v>
      </c>
      <c r="H60" s="74">
        <f>G60</f>
        <v>1</v>
      </c>
      <c r="I60" s="129">
        <v>0</v>
      </c>
      <c r="J60" s="130">
        <f>H60*I60</f>
        <v>0</v>
      </c>
    </row>
    <row r="61" spans="1:10" s="75" customFormat="1" ht="12.75">
      <c r="A61" s="76"/>
      <c r="E61" s="74"/>
      <c r="F61" s="74"/>
      <c r="G61" s="74"/>
      <c r="H61" s="74"/>
      <c r="I61" s="129"/>
      <c r="J61" s="130"/>
    </row>
    <row r="62" spans="1:10" s="75" customFormat="1" ht="25.5">
      <c r="A62" s="70" t="s">
        <v>84</v>
      </c>
      <c r="B62" s="71" t="s">
        <v>116</v>
      </c>
      <c r="C62" s="75" t="s">
        <v>27</v>
      </c>
      <c r="E62" s="87">
        <v>1</v>
      </c>
      <c r="F62" s="74"/>
      <c r="G62" s="74">
        <v>4</v>
      </c>
      <c r="H62" s="74">
        <f>G62</f>
        <v>4</v>
      </c>
      <c r="I62" s="129">
        <v>0</v>
      </c>
      <c r="J62" s="130">
        <f>H62*I62</f>
        <v>0</v>
      </c>
    </row>
    <row r="63" spans="1:10" s="75" customFormat="1" ht="12.75">
      <c r="A63" s="76"/>
      <c r="E63" s="74"/>
      <c r="F63" s="74"/>
      <c r="G63" s="74"/>
      <c r="H63" s="74"/>
      <c r="I63" s="129"/>
      <c r="J63" s="130"/>
    </row>
    <row r="64" spans="1:10" s="75" customFormat="1" ht="25.5">
      <c r="A64" s="70" t="s">
        <v>85</v>
      </c>
      <c r="B64" s="71" t="s">
        <v>117</v>
      </c>
      <c r="C64" s="75" t="s">
        <v>27</v>
      </c>
      <c r="E64" s="87">
        <v>1</v>
      </c>
      <c r="F64" s="74"/>
      <c r="G64" s="74">
        <v>1</v>
      </c>
      <c r="H64" s="74">
        <f>G64</f>
        <v>1</v>
      </c>
      <c r="I64" s="129">
        <v>0</v>
      </c>
      <c r="J64" s="130">
        <f>H64*I64</f>
        <v>0</v>
      </c>
    </row>
    <row r="65" spans="1:10" s="75" customFormat="1" ht="12.75">
      <c r="A65" s="76"/>
      <c r="E65" s="74"/>
      <c r="F65" s="74"/>
      <c r="G65" s="74"/>
      <c r="H65" s="74"/>
      <c r="I65" s="129"/>
      <c r="J65" s="130"/>
    </row>
    <row r="66" spans="1:10" s="75" customFormat="1" ht="25.5">
      <c r="A66" s="70" t="s">
        <v>86</v>
      </c>
      <c r="B66" s="71" t="s">
        <v>118</v>
      </c>
      <c r="C66" s="75" t="s">
        <v>27</v>
      </c>
      <c r="E66" s="87">
        <v>1</v>
      </c>
      <c r="F66" s="74"/>
      <c r="G66" s="74">
        <v>5</v>
      </c>
      <c r="H66" s="74">
        <f>G66</f>
        <v>5</v>
      </c>
      <c r="I66" s="129">
        <v>0</v>
      </c>
      <c r="J66" s="130">
        <f>H66*I66</f>
        <v>0</v>
      </c>
    </row>
    <row r="67" spans="1:10" s="75" customFormat="1" ht="12.75">
      <c r="A67" s="76"/>
      <c r="E67" s="74"/>
      <c r="F67" s="74"/>
      <c r="G67" s="74"/>
      <c r="H67" s="74"/>
      <c r="I67" s="129"/>
      <c r="J67" s="130"/>
    </row>
    <row r="68" spans="1:10" s="75" customFormat="1" ht="25.5">
      <c r="A68" s="70" t="s">
        <v>87</v>
      </c>
      <c r="B68" s="71" t="s">
        <v>119</v>
      </c>
      <c r="C68" s="75" t="s">
        <v>27</v>
      </c>
      <c r="E68" s="87">
        <v>1</v>
      </c>
      <c r="F68" s="74"/>
      <c r="G68" s="74">
        <v>1</v>
      </c>
      <c r="H68" s="74">
        <f>G68</f>
        <v>1</v>
      </c>
      <c r="I68" s="129">
        <v>0</v>
      </c>
      <c r="J68" s="130">
        <f>H68*I68</f>
        <v>0</v>
      </c>
    </row>
    <row r="69" spans="1:10" s="75" customFormat="1" ht="12.75">
      <c r="A69" s="76"/>
      <c r="E69" s="74"/>
      <c r="F69" s="74"/>
      <c r="G69" s="74"/>
      <c r="H69" s="74"/>
      <c r="I69" s="129"/>
      <c r="J69" s="130"/>
    </row>
    <row r="70" spans="1:10" s="75" customFormat="1" ht="25.5">
      <c r="A70" s="70" t="s">
        <v>88</v>
      </c>
      <c r="B70" s="71" t="s">
        <v>120</v>
      </c>
      <c r="C70" s="75" t="s">
        <v>27</v>
      </c>
      <c r="E70" s="87">
        <v>1</v>
      </c>
      <c r="F70" s="74"/>
      <c r="G70" s="74">
        <v>1</v>
      </c>
      <c r="H70" s="74">
        <f>G70</f>
        <v>1</v>
      </c>
      <c r="I70" s="129">
        <v>0</v>
      </c>
      <c r="J70" s="130">
        <f>H70*I70</f>
        <v>0</v>
      </c>
    </row>
    <row r="71" spans="1:10" s="75" customFormat="1" ht="12.75">
      <c r="A71" s="76"/>
      <c r="E71" s="74"/>
      <c r="F71" s="74"/>
      <c r="G71" s="74"/>
      <c r="H71" s="74"/>
      <c r="I71" s="129"/>
      <c r="J71" s="130"/>
    </row>
    <row r="72" spans="1:10" s="75" customFormat="1" ht="25.5">
      <c r="A72" s="70" t="s">
        <v>89</v>
      </c>
      <c r="B72" s="71" t="s">
        <v>158</v>
      </c>
      <c r="C72" s="75" t="s">
        <v>27</v>
      </c>
      <c r="E72" s="87">
        <v>1</v>
      </c>
      <c r="F72" s="74"/>
      <c r="G72" s="74">
        <v>1</v>
      </c>
      <c r="H72" s="74">
        <f>G72</f>
        <v>1</v>
      </c>
      <c r="I72" s="129">
        <v>0</v>
      </c>
      <c r="J72" s="130">
        <f>H72*I72</f>
        <v>0</v>
      </c>
    </row>
    <row r="73" spans="1:10" s="75" customFormat="1" ht="12.75">
      <c r="A73" s="70"/>
      <c r="E73" s="74"/>
      <c r="F73" s="74"/>
      <c r="G73" s="74"/>
      <c r="H73" s="74"/>
      <c r="I73" s="129"/>
      <c r="J73" s="130"/>
    </row>
    <row r="74" spans="1:10" s="75" customFormat="1" ht="25.5">
      <c r="A74" s="70" t="s">
        <v>90</v>
      </c>
      <c r="B74" s="71" t="s">
        <v>121</v>
      </c>
      <c r="C74" s="75" t="s">
        <v>27</v>
      </c>
      <c r="E74" s="87">
        <v>1</v>
      </c>
      <c r="F74" s="74"/>
      <c r="G74" s="74">
        <v>2</v>
      </c>
      <c r="H74" s="74">
        <v>3</v>
      </c>
      <c r="I74" s="129">
        <v>0</v>
      </c>
      <c r="J74" s="130">
        <f>H74*I74</f>
        <v>0</v>
      </c>
    </row>
    <row r="75" spans="1:10" s="75" customFormat="1" ht="12.75">
      <c r="A75" s="70"/>
      <c r="E75" s="74"/>
      <c r="F75" s="74"/>
      <c r="G75" s="74"/>
      <c r="H75" s="74"/>
      <c r="I75" s="129"/>
      <c r="J75" s="130"/>
    </row>
    <row r="76" spans="1:10" s="75" customFormat="1" ht="25.5">
      <c r="A76" s="70" t="s">
        <v>91</v>
      </c>
      <c r="B76" s="71" t="s">
        <v>122</v>
      </c>
      <c r="C76" s="75" t="s">
        <v>27</v>
      </c>
      <c r="E76" s="87">
        <v>1</v>
      </c>
      <c r="F76" s="74"/>
      <c r="G76" s="74">
        <v>5</v>
      </c>
      <c r="H76" s="74">
        <f>G76</f>
        <v>5</v>
      </c>
      <c r="I76" s="129">
        <v>0</v>
      </c>
      <c r="J76" s="130">
        <f>H76*I76</f>
        <v>0</v>
      </c>
    </row>
    <row r="77" spans="1:10" s="75" customFormat="1" ht="12.75">
      <c r="A77" s="70"/>
      <c r="B77" s="71"/>
      <c r="E77" s="87"/>
      <c r="F77" s="74"/>
      <c r="G77" s="74"/>
      <c r="H77" s="74"/>
      <c r="I77" s="129"/>
      <c r="J77" s="130"/>
    </row>
    <row r="78" spans="1:10" s="75" customFormat="1" ht="25.5">
      <c r="A78" s="70" t="s">
        <v>92</v>
      </c>
      <c r="B78" s="71" t="s">
        <v>123</v>
      </c>
      <c r="C78" s="75" t="s">
        <v>27</v>
      </c>
      <c r="E78" s="87">
        <v>1</v>
      </c>
      <c r="F78" s="74"/>
      <c r="G78" s="74">
        <v>1</v>
      </c>
      <c r="H78" s="74">
        <f>G78</f>
        <v>1</v>
      </c>
      <c r="I78" s="129">
        <v>0</v>
      </c>
      <c r="J78" s="130">
        <f>H78*I78</f>
        <v>0</v>
      </c>
    </row>
    <row r="79" spans="1:10" s="75" customFormat="1" ht="12.75">
      <c r="A79" s="70"/>
      <c r="B79" s="71"/>
      <c r="E79" s="87"/>
      <c r="F79" s="74"/>
      <c r="G79" s="74"/>
      <c r="H79" s="74"/>
      <c r="I79" s="129"/>
      <c r="J79" s="130"/>
    </row>
    <row r="80" spans="1:10" s="75" customFormat="1" ht="25.5">
      <c r="A80" s="70" t="s">
        <v>93</v>
      </c>
      <c r="B80" s="71" t="s">
        <v>124</v>
      </c>
      <c r="C80" s="75" t="s">
        <v>27</v>
      </c>
      <c r="E80" s="87">
        <v>1</v>
      </c>
      <c r="F80" s="74"/>
      <c r="G80" s="74">
        <v>1</v>
      </c>
      <c r="H80" s="74">
        <f>G80</f>
        <v>1</v>
      </c>
      <c r="I80" s="129">
        <v>0</v>
      </c>
      <c r="J80" s="130">
        <f>H80*I80</f>
        <v>0</v>
      </c>
    </row>
    <row r="81" spans="1:10" s="75" customFormat="1" ht="12.75">
      <c r="A81" s="70"/>
      <c r="B81" s="71"/>
      <c r="E81" s="87"/>
      <c r="F81" s="74"/>
      <c r="G81" s="74"/>
      <c r="H81" s="74"/>
      <c r="I81" s="129"/>
      <c r="J81" s="130"/>
    </row>
    <row r="82" spans="1:10" s="75" customFormat="1" ht="25.5">
      <c r="A82" s="70" t="s">
        <v>94</v>
      </c>
      <c r="B82" s="71" t="s">
        <v>125</v>
      </c>
      <c r="C82" s="75" t="s">
        <v>27</v>
      </c>
      <c r="E82" s="87">
        <v>1</v>
      </c>
      <c r="F82" s="74"/>
      <c r="G82" s="74">
        <v>2</v>
      </c>
      <c r="H82" s="74">
        <f>G82</f>
        <v>2</v>
      </c>
      <c r="I82" s="129">
        <v>0</v>
      </c>
      <c r="J82" s="130">
        <f>H82*I82</f>
        <v>0</v>
      </c>
    </row>
    <row r="83" spans="1:10" s="75" customFormat="1" ht="12.75">
      <c r="A83" s="70"/>
      <c r="B83" s="71"/>
      <c r="E83" s="87"/>
      <c r="F83" s="74"/>
      <c r="G83" s="74"/>
      <c r="H83" s="74"/>
      <c r="I83" s="129"/>
      <c r="J83" s="130"/>
    </row>
    <row r="84" spans="1:10" s="75" customFormat="1" ht="25.5">
      <c r="A84" s="70" t="s">
        <v>95</v>
      </c>
      <c r="B84" s="71" t="s">
        <v>126</v>
      </c>
      <c r="C84" s="75" t="s">
        <v>27</v>
      </c>
      <c r="E84" s="87">
        <v>1</v>
      </c>
      <c r="F84" s="74"/>
      <c r="G84" s="74">
        <v>1</v>
      </c>
      <c r="H84" s="74">
        <f>G84</f>
        <v>1</v>
      </c>
      <c r="I84" s="129">
        <v>0</v>
      </c>
      <c r="J84" s="130">
        <f>H84*I84</f>
        <v>0</v>
      </c>
    </row>
    <row r="85" spans="1:10" s="75" customFormat="1" ht="12.75">
      <c r="A85" s="76"/>
      <c r="B85" s="71"/>
      <c r="E85" s="87"/>
      <c r="F85" s="74"/>
      <c r="G85" s="74"/>
      <c r="H85" s="74"/>
      <c r="I85" s="129"/>
      <c r="J85" s="130"/>
    </row>
    <row r="86" spans="1:10" s="75" customFormat="1" ht="25.5">
      <c r="A86" s="70" t="s">
        <v>96</v>
      </c>
      <c r="B86" s="71" t="s">
        <v>127</v>
      </c>
      <c r="C86" s="75" t="s">
        <v>27</v>
      </c>
      <c r="E86" s="87">
        <v>1</v>
      </c>
      <c r="F86" s="74"/>
      <c r="G86" s="74">
        <v>3</v>
      </c>
      <c r="H86" s="74">
        <f>G86</f>
        <v>3</v>
      </c>
      <c r="I86" s="129">
        <v>0</v>
      </c>
      <c r="J86" s="130">
        <f>H86*I86</f>
        <v>0</v>
      </c>
    </row>
    <row r="87" spans="1:10" s="75" customFormat="1" ht="12.75">
      <c r="A87" s="70"/>
      <c r="B87" s="71"/>
      <c r="E87" s="87"/>
      <c r="F87" s="74"/>
      <c r="G87" s="74"/>
      <c r="H87" s="74"/>
      <c r="I87" s="129"/>
      <c r="J87" s="130"/>
    </row>
    <row r="88" spans="1:10" s="75" customFormat="1" ht="25.5">
      <c r="A88" s="70" t="s">
        <v>97</v>
      </c>
      <c r="B88" s="71" t="s">
        <v>128</v>
      </c>
      <c r="C88" s="75" t="s">
        <v>27</v>
      </c>
      <c r="E88" s="87">
        <v>1</v>
      </c>
      <c r="F88" s="74"/>
      <c r="G88" s="74">
        <v>1</v>
      </c>
      <c r="H88" s="74">
        <f>G88</f>
        <v>1</v>
      </c>
      <c r="I88" s="129">
        <v>0</v>
      </c>
      <c r="J88" s="130">
        <f>H88*I88</f>
        <v>0</v>
      </c>
    </row>
    <row r="89" spans="1:10" s="75" customFormat="1" ht="12.75">
      <c r="A89" s="70"/>
      <c r="B89" s="71"/>
      <c r="E89" s="87"/>
      <c r="F89" s="74"/>
      <c r="G89" s="74"/>
      <c r="H89" s="74"/>
      <c r="I89" s="129"/>
      <c r="J89" s="130"/>
    </row>
    <row r="90" spans="1:10" s="75" customFormat="1" ht="25.5">
      <c r="A90" s="70" t="s">
        <v>98</v>
      </c>
      <c r="B90" s="71" t="s">
        <v>129</v>
      </c>
      <c r="C90" s="75" t="s">
        <v>27</v>
      </c>
      <c r="E90" s="87">
        <v>1</v>
      </c>
      <c r="F90" s="74"/>
      <c r="G90" s="74">
        <v>1</v>
      </c>
      <c r="H90" s="74">
        <f>G90</f>
        <v>1</v>
      </c>
      <c r="I90" s="129">
        <v>0</v>
      </c>
      <c r="J90" s="130">
        <f>H90*I90</f>
        <v>0</v>
      </c>
    </row>
    <row r="91" spans="1:10" s="75" customFormat="1" ht="12.75">
      <c r="A91" s="70"/>
      <c r="B91" s="71"/>
      <c r="E91" s="87"/>
      <c r="F91" s="74"/>
      <c r="G91" s="74"/>
      <c r="H91" s="74"/>
      <c r="I91" s="129"/>
      <c r="J91" s="130"/>
    </row>
    <row r="92" spans="1:10" s="75" customFormat="1" ht="25.5">
      <c r="A92" s="70" t="s">
        <v>99</v>
      </c>
      <c r="B92" s="71" t="s">
        <v>130</v>
      </c>
      <c r="C92" s="75" t="s">
        <v>27</v>
      </c>
      <c r="E92" s="87">
        <v>1</v>
      </c>
      <c r="F92" s="74"/>
      <c r="G92" s="74">
        <v>2</v>
      </c>
      <c r="H92" s="74">
        <f>G92</f>
        <v>2</v>
      </c>
      <c r="I92" s="129">
        <v>0</v>
      </c>
      <c r="J92" s="130">
        <f>H92*I92</f>
        <v>0</v>
      </c>
    </row>
    <row r="93" spans="1:10" s="75" customFormat="1" ht="12.75">
      <c r="A93" s="70"/>
      <c r="B93" s="71"/>
      <c r="E93" s="87"/>
      <c r="F93" s="74"/>
      <c r="G93" s="74"/>
      <c r="H93" s="74"/>
      <c r="I93" s="129"/>
      <c r="J93" s="130"/>
    </row>
    <row r="94" spans="1:10" s="75" customFormat="1" ht="25.5">
      <c r="A94" s="70" t="s">
        <v>100</v>
      </c>
      <c r="B94" s="71" t="s">
        <v>131</v>
      </c>
      <c r="C94" s="75" t="s">
        <v>27</v>
      </c>
      <c r="E94" s="87">
        <v>1</v>
      </c>
      <c r="F94" s="74"/>
      <c r="G94" s="74">
        <v>1</v>
      </c>
      <c r="H94" s="74">
        <f>G94</f>
        <v>1</v>
      </c>
      <c r="I94" s="129">
        <v>0</v>
      </c>
      <c r="J94" s="130">
        <f>H94*I94</f>
        <v>0</v>
      </c>
    </row>
    <row r="95" spans="1:10" s="75" customFormat="1" ht="12.75">
      <c r="A95" s="76"/>
      <c r="B95" s="71"/>
      <c r="E95" s="87"/>
      <c r="F95" s="74"/>
      <c r="G95" s="74"/>
      <c r="H95" s="74"/>
      <c r="I95" s="129"/>
      <c r="J95" s="130"/>
    </row>
    <row r="96" spans="1:10" s="75" customFormat="1" ht="25.5">
      <c r="A96" s="70" t="s">
        <v>101</v>
      </c>
      <c r="B96" s="71" t="s">
        <v>132</v>
      </c>
      <c r="C96" s="75" t="s">
        <v>27</v>
      </c>
      <c r="E96" s="87">
        <v>1</v>
      </c>
      <c r="F96" s="74"/>
      <c r="G96" s="74">
        <v>3</v>
      </c>
      <c r="H96" s="74">
        <f>G96</f>
        <v>3</v>
      </c>
      <c r="I96" s="129">
        <v>0</v>
      </c>
      <c r="J96" s="130">
        <f>H96*I96</f>
        <v>0</v>
      </c>
    </row>
    <row r="97" spans="1:10" s="75" customFormat="1" ht="12.75">
      <c r="A97" s="76"/>
      <c r="B97" s="71"/>
      <c r="E97" s="87"/>
      <c r="F97" s="74"/>
      <c r="G97" s="74"/>
      <c r="H97" s="74"/>
      <c r="I97" s="129"/>
      <c r="J97" s="130"/>
    </row>
    <row r="98" spans="1:10" s="75" customFormat="1" ht="25.5">
      <c r="A98" s="70" t="s">
        <v>102</v>
      </c>
      <c r="B98" s="71" t="s">
        <v>159</v>
      </c>
      <c r="C98" s="75" t="s">
        <v>27</v>
      </c>
      <c r="E98" s="87">
        <v>1</v>
      </c>
      <c r="F98" s="74"/>
      <c r="G98" s="74">
        <v>1</v>
      </c>
      <c r="H98" s="74">
        <f>G98</f>
        <v>1</v>
      </c>
      <c r="I98" s="129">
        <v>0</v>
      </c>
      <c r="J98" s="130">
        <f>H98*I98</f>
        <v>0</v>
      </c>
    </row>
    <row r="99" spans="1:10" s="75" customFormat="1" ht="12.75">
      <c r="A99" s="76"/>
      <c r="B99" s="71"/>
      <c r="E99" s="87"/>
      <c r="F99" s="74"/>
      <c r="G99" s="74"/>
      <c r="H99" s="74"/>
      <c r="I99" s="123"/>
      <c r="J99" s="130"/>
    </row>
    <row r="100" spans="1:10" s="75" customFormat="1" ht="12.75">
      <c r="A100" s="70" t="s">
        <v>103</v>
      </c>
      <c r="B100" s="71" t="s">
        <v>133</v>
      </c>
      <c r="E100" s="87"/>
      <c r="F100" s="74"/>
      <c r="G100" s="74"/>
      <c r="H100" s="74"/>
      <c r="I100" s="123"/>
      <c r="J100" s="130"/>
    </row>
    <row r="101" spans="1:10" s="75" customFormat="1" ht="12.75">
      <c r="A101" s="70"/>
      <c r="B101" s="71" t="s">
        <v>134</v>
      </c>
      <c r="E101" s="87"/>
      <c r="F101" s="74"/>
      <c r="G101" s="74"/>
      <c r="H101" s="74"/>
      <c r="I101" s="123"/>
      <c r="J101" s="130"/>
    </row>
    <row r="102" spans="1:10" s="75" customFormat="1" ht="280.5">
      <c r="A102" s="70"/>
      <c r="B102" s="71" t="s">
        <v>165</v>
      </c>
      <c r="E102" s="87"/>
      <c r="F102" s="74"/>
      <c r="G102" s="74"/>
      <c r="H102" s="74"/>
      <c r="I102" s="123"/>
      <c r="J102" s="130"/>
    </row>
    <row r="103" spans="1:10" s="75" customFormat="1" ht="76.5">
      <c r="A103" s="76"/>
      <c r="B103" s="71" t="s">
        <v>47</v>
      </c>
      <c r="E103" s="87"/>
      <c r="F103" s="74"/>
      <c r="G103" s="74"/>
      <c r="H103" s="74"/>
      <c r="I103" s="123"/>
      <c r="J103" s="130"/>
    </row>
    <row r="104" spans="1:10" s="75" customFormat="1" ht="25.5">
      <c r="A104" s="70"/>
      <c r="B104" s="113" t="s">
        <v>135</v>
      </c>
      <c r="C104" s="75" t="s">
        <v>24</v>
      </c>
      <c r="E104" s="87"/>
      <c r="F104" s="74"/>
      <c r="G104" s="74">
        <v>454.23</v>
      </c>
      <c r="H104" s="74">
        <f>G104*1.1</f>
        <v>499.6530000000001</v>
      </c>
      <c r="I104" s="123">
        <v>0</v>
      </c>
      <c r="J104" s="130">
        <f>I104*H104</f>
        <v>0</v>
      </c>
    </row>
    <row r="105" spans="1:10" s="75" customFormat="1" ht="12.75">
      <c r="A105" s="70"/>
      <c r="B105" s="71"/>
      <c r="E105" s="87"/>
      <c r="F105" s="74"/>
      <c r="G105" s="74"/>
      <c r="H105" s="74"/>
      <c r="I105" s="123"/>
      <c r="J105" s="130"/>
    </row>
    <row r="106" spans="1:10" s="75" customFormat="1" ht="12.75">
      <c r="A106" s="70" t="s">
        <v>104</v>
      </c>
      <c r="B106" s="71" t="s">
        <v>136</v>
      </c>
      <c r="E106" s="74"/>
      <c r="F106" s="74"/>
      <c r="G106" s="74"/>
      <c r="H106" s="74"/>
      <c r="I106" s="123"/>
      <c r="J106" s="130"/>
    </row>
    <row r="107" spans="1:10" s="75" customFormat="1" ht="25.5">
      <c r="A107" s="70"/>
      <c r="B107" s="71" t="s">
        <v>141</v>
      </c>
      <c r="E107" s="87"/>
      <c r="F107" s="74"/>
      <c r="G107" s="74"/>
      <c r="H107" s="74"/>
      <c r="I107" s="123"/>
      <c r="J107" s="130"/>
    </row>
    <row r="108" spans="1:10" s="75" customFormat="1" ht="63.75">
      <c r="A108" s="76"/>
      <c r="B108" s="71" t="s">
        <v>142</v>
      </c>
      <c r="E108" s="87"/>
      <c r="F108" s="74"/>
      <c r="G108" s="74"/>
      <c r="H108" s="74"/>
      <c r="I108" s="123"/>
      <c r="J108" s="130"/>
    </row>
    <row r="109" spans="1:10" s="75" customFormat="1" ht="12.75">
      <c r="A109" s="70"/>
      <c r="B109" s="71" t="s">
        <v>143</v>
      </c>
      <c r="E109" s="87"/>
      <c r="F109" s="74"/>
      <c r="G109" s="74"/>
      <c r="H109" s="74"/>
      <c r="I109" s="123"/>
      <c r="J109" s="130"/>
    </row>
    <row r="110" spans="1:10" s="75" customFormat="1" ht="25.5">
      <c r="A110" s="70"/>
      <c r="B110" s="71" t="s">
        <v>144</v>
      </c>
      <c r="C110" s="75" t="s">
        <v>24</v>
      </c>
      <c r="E110" s="87"/>
      <c r="F110" s="74"/>
      <c r="G110" s="74">
        <f>G104+128.98</f>
        <v>583.21</v>
      </c>
      <c r="H110" s="74">
        <f>G110*1.1</f>
        <v>641.5310000000001</v>
      </c>
      <c r="I110" s="123">
        <v>0</v>
      </c>
      <c r="J110" s="130">
        <f>I110*H110</f>
        <v>0</v>
      </c>
    </row>
    <row r="111" spans="1:10" s="75" customFormat="1" ht="12.75">
      <c r="A111" s="70"/>
      <c r="B111" s="71"/>
      <c r="E111" s="87"/>
      <c r="F111" s="74"/>
      <c r="G111" s="74"/>
      <c r="H111" s="74"/>
      <c r="I111" s="123"/>
      <c r="J111" s="124"/>
    </row>
    <row r="112" spans="1:10" s="75" customFormat="1" ht="51">
      <c r="A112" s="70" t="s">
        <v>146</v>
      </c>
      <c r="B112" s="71" t="s">
        <v>140</v>
      </c>
      <c r="E112" s="74"/>
      <c r="F112" s="74"/>
      <c r="G112" s="74"/>
      <c r="H112" s="74"/>
      <c r="I112" s="123"/>
      <c r="J112" s="124"/>
    </row>
    <row r="113" spans="1:10" s="75" customFormat="1" ht="12.75">
      <c r="A113" s="70"/>
      <c r="B113" s="71" t="s">
        <v>138</v>
      </c>
      <c r="E113" s="87"/>
      <c r="F113" s="74"/>
      <c r="G113" s="74"/>
      <c r="H113" s="74"/>
      <c r="I113" s="123"/>
      <c r="J113" s="124"/>
    </row>
    <row r="114" spans="1:10" s="75" customFormat="1" ht="38.25">
      <c r="A114" s="70"/>
      <c r="B114" s="71" t="s">
        <v>145</v>
      </c>
      <c r="C114" s="75" t="s">
        <v>24</v>
      </c>
      <c r="E114" s="87"/>
      <c r="F114" s="74"/>
      <c r="G114" s="74">
        <f>G104</f>
        <v>454.23</v>
      </c>
      <c r="H114" s="74">
        <f>G114*1.1</f>
        <v>499.6530000000001</v>
      </c>
      <c r="I114" s="123">
        <v>0</v>
      </c>
      <c r="J114" s="124">
        <f>I114*H114</f>
        <v>0</v>
      </c>
    </row>
    <row r="115" spans="1:10" s="75" customFormat="1" ht="12.75">
      <c r="A115" s="70"/>
      <c r="B115" s="71"/>
      <c r="E115" s="87"/>
      <c r="F115" s="74"/>
      <c r="G115" s="74"/>
      <c r="H115" s="74"/>
      <c r="I115" s="123"/>
      <c r="J115" s="124"/>
    </row>
    <row r="116" spans="1:10" s="75" customFormat="1" ht="38.25">
      <c r="A116" s="70" t="s">
        <v>147</v>
      </c>
      <c r="B116" s="71" t="s">
        <v>139</v>
      </c>
      <c r="E116" s="74"/>
      <c r="F116" s="74"/>
      <c r="G116" s="74"/>
      <c r="H116" s="74"/>
      <c r="I116" s="123"/>
      <c r="J116" s="124"/>
    </row>
    <row r="117" spans="1:10" s="75" customFormat="1" ht="12.75">
      <c r="A117" s="70"/>
      <c r="B117" s="71" t="s">
        <v>138</v>
      </c>
      <c r="E117" s="74"/>
      <c r="F117" s="74"/>
      <c r="G117" s="74"/>
      <c r="H117" s="74"/>
      <c r="I117" s="123"/>
      <c r="J117" s="124"/>
    </row>
    <row r="118" spans="1:10" s="75" customFormat="1" ht="25.5">
      <c r="A118" s="70"/>
      <c r="B118" s="71" t="s">
        <v>166</v>
      </c>
      <c r="C118" s="75" t="s">
        <v>24</v>
      </c>
      <c r="E118" s="87"/>
      <c r="F118" s="74"/>
      <c r="G118" s="74">
        <f>G104+100*2</f>
        <v>654.23</v>
      </c>
      <c r="H118" s="74">
        <f>G118*1.1</f>
        <v>719.6530000000001</v>
      </c>
      <c r="I118" s="123">
        <v>0</v>
      </c>
      <c r="J118" s="124">
        <f>I118*H118</f>
        <v>0</v>
      </c>
    </row>
    <row r="119" spans="1:10" s="75" customFormat="1" ht="360" customHeight="1">
      <c r="A119" s="70"/>
      <c r="B119" s="71" t="s">
        <v>167</v>
      </c>
      <c r="E119" s="87"/>
      <c r="F119" s="74"/>
      <c r="G119" s="74"/>
      <c r="H119" s="74"/>
      <c r="I119" s="123"/>
      <c r="J119" s="124"/>
    </row>
    <row r="120" spans="1:10" s="75" customFormat="1" ht="15" customHeight="1">
      <c r="A120" s="70"/>
      <c r="B120" s="91"/>
      <c r="C120" s="114"/>
      <c r="D120" s="106"/>
      <c r="E120" s="115"/>
      <c r="F120" s="115"/>
      <c r="G120" s="115"/>
      <c r="H120" s="115"/>
      <c r="I120" s="127"/>
      <c r="J120" s="128">
        <f>SUM(J15:J118)</f>
        <v>0</v>
      </c>
    </row>
    <row r="121" spans="1:10" s="75" customFormat="1" ht="11.25" customHeight="1">
      <c r="A121" s="70"/>
      <c r="B121" s="71"/>
      <c r="E121" s="87"/>
      <c r="F121" s="74"/>
      <c r="G121" s="74"/>
      <c r="H121" s="74"/>
      <c r="I121" s="123"/>
      <c r="J121" s="124"/>
    </row>
    <row r="122" spans="1:10" s="75" customFormat="1" ht="12.75">
      <c r="A122" s="76"/>
      <c r="E122" s="74"/>
      <c r="F122" s="74"/>
      <c r="G122" s="74"/>
      <c r="H122" s="74"/>
      <c r="I122" s="123"/>
      <c r="J122" s="124"/>
    </row>
    <row r="123" spans="1:10" s="75" customFormat="1" ht="18">
      <c r="A123" s="101" t="s">
        <v>49</v>
      </c>
      <c r="B123" s="102" t="s">
        <v>44</v>
      </c>
      <c r="C123" s="116"/>
      <c r="E123" s="87"/>
      <c r="F123" s="87"/>
      <c r="G123" s="87"/>
      <c r="H123" s="87"/>
      <c r="I123" s="123"/>
      <c r="J123" s="124"/>
    </row>
    <row r="124" spans="1:10" s="75" customFormat="1" ht="18">
      <c r="A124" s="101"/>
      <c r="B124" s="102"/>
      <c r="C124" s="116"/>
      <c r="E124" s="87"/>
      <c r="F124" s="87"/>
      <c r="G124" s="87"/>
      <c r="H124" s="87"/>
      <c r="I124" s="123"/>
      <c r="J124" s="124"/>
    </row>
    <row r="125" spans="1:10" s="75" customFormat="1" ht="14.25">
      <c r="A125" s="89" t="s">
        <v>23</v>
      </c>
      <c r="B125" s="71" t="s">
        <v>148</v>
      </c>
      <c r="C125" s="116"/>
      <c r="D125" s="110"/>
      <c r="E125" s="87"/>
      <c r="F125" s="87"/>
      <c r="G125" s="87"/>
      <c r="H125" s="87"/>
      <c r="I125" s="123"/>
      <c r="J125" s="124"/>
    </row>
    <row r="126" spans="1:10" s="75" customFormat="1" ht="14.25">
      <c r="A126" s="117"/>
      <c r="B126" s="71" t="s">
        <v>149</v>
      </c>
      <c r="C126" s="72" t="s">
        <v>48</v>
      </c>
      <c r="D126" s="74"/>
      <c r="E126" s="74"/>
      <c r="F126" s="74"/>
      <c r="G126" s="74">
        <v>25</v>
      </c>
      <c r="H126" s="74">
        <f>G126*1</f>
        <v>25</v>
      </c>
      <c r="I126" s="123">
        <v>0</v>
      </c>
      <c r="J126" s="124">
        <f>H126*I126</f>
        <v>0</v>
      </c>
    </row>
    <row r="127" spans="1:10" s="75" customFormat="1" ht="14.25">
      <c r="A127" s="117"/>
      <c r="B127" s="71" t="s">
        <v>150</v>
      </c>
      <c r="C127" s="72" t="s">
        <v>48</v>
      </c>
      <c r="D127" s="74"/>
      <c r="E127" s="74"/>
      <c r="F127" s="74"/>
      <c r="G127" s="74">
        <v>25</v>
      </c>
      <c r="H127" s="74">
        <f>G127*1</f>
        <v>25</v>
      </c>
      <c r="I127" s="123">
        <v>0</v>
      </c>
      <c r="J127" s="124">
        <f>H127*I127</f>
        <v>0</v>
      </c>
    </row>
    <row r="128" spans="1:10" s="75" customFormat="1" ht="14.25">
      <c r="A128" s="117"/>
      <c r="B128" s="118"/>
      <c r="C128" s="116"/>
      <c r="D128" s="110"/>
      <c r="E128" s="87"/>
      <c r="F128" s="87"/>
      <c r="G128" s="87"/>
      <c r="H128" s="87"/>
      <c r="I128" s="123"/>
      <c r="J128" s="124"/>
    </row>
    <row r="129" spans="1:10" s="75" customFormat="1" ht="38.25">
      <c r="A129" s="70" t="s">
        <v>26</v>
      </c>
      <c r="B129" s="71" t="s">
        <v>45</v>
      </c>
      <c r="C129" s="72" t="s">
        <v>27</v>
      </c>
      <c r="D129" s="110"/>
      <c r="E129" s="87">
        <v>1</v>
      </c>
      <c r="F129" s="87">
        <f>E129</f>
        <v>1</v>
      </c>
      <c r="G129" s="87"/>
      <c r="H129" s="87">
        <v>1</v>
      </c>
      <c r="I129" s="123">
        <v>0</v>
      </c>
      <c r="J129" s="124">
        <f>H129*I129</f>
        <v>0</v>
      </c>
    </row>
    <row r="130" spans="1:10" s="75" customFormat="1" ht="14.25">
      <c r="A130" s="70"/>
      <c r="B130" s="71"/>
      <c r="C130" s="72"/>
      <c r="D130" s="110"/>
      <c r="E130" s="87"/>
      <c r="F130" s="87"/>
      <c r="G130" s="87"/>
      <c r="H130" s="87"/>
      <c r="I130" s="123"/>
      <c r="J130" s="124"/>
    </row>
    <row r="131" spans="1:10" s="75" customFormat="1" ht="14.25">
      <c r="A131" s="117"/>
      <c r="B131" s="71"/>
      <c r="C131" s="116"/>
      <c r="D131" s="110"/>
      <c r="E131" s="87"/>
      <c r="F131" s="87"/>
      <c r="G131" s="87"/>
      <c r="H131" s="87"/>
      <c r="I131" s="123"/>
      <c r="J131" s="124"/>
    </row>
    <row r="132" spans="1:10" s="75" customFormat="1" ht="15.75">
      <c r="A132" s="70"/>
      <c r="B132" s="91" t="s">
        <v>46</v>
      </c>
      <c r="C132" s="105"/>
      <c r="D132" s="106"/>
      <c r="E132" s="119"/>
      <c r="F132" s="119"/>
      <c r="G132" s="119"/>
      <c r="H132" s="119"/>
      <c r="I132" s="127"/>
      <c r="J132" s="128">
        <f>SUM(J123:J130)</f>
        <v>0</v>
      </c>
    </row>
    <row r="133" spans="1:10" s="75" customFormat="1" ht="12.75">
      <c r="A133" s="76"/>
      <c r="E133" s="74"/>
      <c r="F133" s="74"/>
      <c r="G133" s="74"/>
      <c r="H133" s="74"/>
      <c r="I133" s="123"/>
      <c r="J133" s="124"/>
    </row>
  </sheetData>
  <sheetProtection password="CAF5" sheet="1" formatCells="0" formatColumns="0" formatRows="0"/>
  <printOptions/>
  <pageMargins left="0.7874015748031497" right="0.1968503937007874" top="0.7874015748031497" bottom="1.0236220472440944" header="0.5118110236220472" footer="0.4330708661417323"/>
  <pageSetup firstPageNumber="22" useFirstPageNumber="1" horizontalDpi="600" verticalDpi="600" orientation="portrait" paperSize="9" r:id="rId1"/>
  <headerFooter alignWithMargins="0">
    <oddFooter>&amp;Rstran&amp;P</oddFooter>
  </headerFooter>
  <rowBreaks count="3" manualBreakCount="3">
    <brk id="11" max="255" man="1"/>
    <brk id="99" max="9" man="1"/>
    <brk id="12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dc:creator>
  <cp:keywords/>
  <dc:description/>
  <cp:lastModifiedBy>Vilma Zupančič</cp:lastModifiedBy>
  <cp:lastPrinted>2016-09-28T12:12:06Z</cp:lastPrinted>
  <dcterms:created xsi:type="dcterms:W3CDTF">2011-06-20T09:20:42Z</dcterms:created>
  <dcterms:modified xsi:type="dcterms:W3CDTF">2016-09-29T05:24:35Z</dcterms:modified>
  <cp:category/>
  <cp:version/>
  <cp:contentType/>
  <cp:contentStatus/>
</cp:coreProperties>
</file>